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180" windowHeight="8070" activeTab="1"/>
  </bookViews>
  <sheets>
    <sheet name="Informazioni" sheetId="1" r:id="rId1"/>
    <sheet name="VerbaleConformitàCanoneControll" sheetId="2" r:id="rId2"/>
  </sheets>
  <definedNames>
    <definedName name="_xlnm.Print_Area" localSheetId="1">'VerbaleConformitàCanoneControll'!$A$1:$L$251</definedName>
  </definedNames>
  <calcPr fullCalcOnLoad="1"/>
</workbook>
</file>

<file path=xl/comments2.xml><?xml version="1.0" encoding="utf-8"?>
<comments xmlns="http://schemas.openxmlformats.org/spreadsheetml/2006/main">
  <authors>
    <author>gobbetti.gabriele</author>
  </authors>
  <commentList>
    <comment ref="E225" authorId="0">
      <text>
        <r>
          <rPr>
            <b/>
            <sz val="8"/>
            <color indexed="10"/>
            <rFont val="Tahoma"/>
            <family val="2"/>
          </rPr>
          <t>INSERIRE LA % DI MAGGIORAZIONE (MAX 7%)</t>
        </r>
      </text>
    </comment>
  </commentList>
</comments>
</file>

<file path=xl/sharedStrings.xml><?xml version="1.0" encoding="utf-8"?>
<sst xmlns="http://schemas.openxmlformats.org/spreadsheetml/2006/main" count="295" uniqueCount="212">
  <si>
    <t>MQ.</t>
  </si>
  <si>
    <t>X 1=MQ.</t>
  </si>
  <si>
    <t>*</t>
  </si>
  <si>
    <t>X 0,50 =</t>
  </si>
  <si>
    <t>VERBALE DI CONSEGNA E DI CONFORMITA' DEL CANONE</t>
  </si>
  <si>
    <t>PER ATTESTARE LO STATO DELL'IMMOBILE E</t>
  </si>
  <si>
    <t>PER BENEFICIARE DELLE AGEVOLAZIONI PREVISTE DALL'ART. 2 CO. 3 L. 431/98</t>
  </si>
  <si>
    <t>INDIRIZZO ALLOGGIO</t>
  </si>
  <si>
    <t>1. ZONA</t>
  </si>
  <si>
    <t>FABRIANO</t>
  </si>
  <si>
    <t>2. VALORE Area Omogenea (euro/mq./anno)</t>
  </si>
  <si>
    <t>MASSIMO</t>
  </si>
  <si>
    <t>MEDIO</t>
  </si>
  <si>
    <t>MINIMO</t>
  </si>
  <si>
    <t xml:space="preserve">     FABBRICATI NUOVI NON INTENSIVI</t>
  </si>
  <si>
    <t>IDENTIFICATIVO (Area Omogenea) COMUNE</t>
  </si>
  <si>
    <t>b) la superficie dei vani accessori a servizio indiretto dei vani principali, (quali soffitte, cantine, verande e simili)</t>
  </si>
  <si>
    <t>**</t>
  </si>
  <si>
    <t>* del 50 % qualora comunicanti con i vani di cui alla precedente lettera a);</t>
  </si>
  <si>
    <t>* del 25% qualora non siano comunicanti:</t>
  </si>
  <si>
    <t>X 0,25 =</t>
  </si>
  <si>
    <t>c) la superficie dei balconi, terrazze e simili, di pertinenza sclusiva della singola unità immobiliare va computata</t>
  </si>
  <si>
    <t>nella misura:</t>
  </si>
  <si>
    <t>* del 25% qualora comunicanti con i vani di cui alla precedente lettera a);</t>
  </si>
  <si>
    <t>* del 10% qualora non siano comunicanti:</t>
  </si>
  <si>
    <t>X 0,10 =</t>
  </si>
  <si>
    <t>d) la superficie dell'area scoperta o a questa assimilabile, che costituisca pertinenza esclusiva della singola unità</t>
  </si>
  <si>
    <t>immobiliare, sarà computata come segue:</t>
  </si>
  <si>
    <t>* per il 10% fino alla misura della superficie di cui al punto a);</t>
  </si>
  <si>
    <t>* per il 2% oltre la misura della superficie di cui al punto a).</t>
  </si>
  <si>
    <t>X 0,02 =</t>
  </si>
  <si>
    <t>f) il posto auto scoperto condominiale assegnato nella misura:</t>
  </si>
  <si>
    <t>* del 20% della sua superficie</t>
  </si>
  <si>
    <t>X 0,20 =</t>
  </si>
  <si>
    <t>SUPERIFICE CONVENZIONALE TOTALE MQ.</t>
  </si>
  <si>
    <t>3. SUPERFICIE ALLOGGIO</t>
  </si>
  <si>
    <t>4. MARGINI DI OSCILLAZIONE TRA I VALORI MASSIMI E MINIMI DI MERCATO</t>
  </si>
  <si>
    <t>a. Tipologia Catastale</t>
  </si>
  <si>
    <t>A/2-A/7</t>
  </si>
  <si>
    <t>A/3</t>
  </si>
  <si>
    <t>A/4 - A/5 - A/6</t>
  </si>
  <si>
    <t>valore attribuito</t>
  </si>
  <si>
    <t>punti</t>
  </si>
  <si>
    <t>totale punti</t>
  </si>
  <si>
    <t>b. Dotazione di pertinenze</t>
  </si>
  <si>
    <t>garage</t>
  </si>
  <si>
    <t>posto auto coperto</t>
  </si>
  <si>
    <t>posto auto scoperto assegnato</t>
  </si>
  <si>
    <t>cantina</t>
  </si>
  <si>
    <t>soffitta praticabile</t>
  </si>
  <si>
    <t>balconi o terrazzi</t>
  </si>
  <si>
    <t>terrazza (sup. maggiore di 10mq)</t>
  </si>
  <si>
    <t>area verde in godimento esclusivo</t>
  </si>
  <si>
    <t>lavatoio o stenditoio in godimento esclusivo</t>
  </si>
  <si>
    <t>valore massimo</t>
  </si>
  <si>
    <t>valore medio</t>
  </si>
  <si>
    <t>valore minimo</t>
  </si>
  <si>
    <t>da 8 a 13</t>
  </si>
  <si>
    <t>da 4 a 7</t>
  </si>
  <si>
    <t>da 0 a 3 punti</t>
  </si>
  <si>
    <t>c. Stato di manutenzione dell'immobile e degli impianti</t>
  </si>
  <si>
    <t>difettose o deteriorate)</t>
  </si>
  <si>
    <t>(questi punti vanno conteggiati se le condizioni sono</t>
  </si>
  <si>
    <t>considerabili normali o discrete, ma funzionanti; non</t>
  </si>
  <si>
    <t>vanno invece conteggiati se mediocri o scadenti,</t>
  </si>
  <si>
    <t>pavimenti</t>
  </si>
  <si>
    <t>pareti e soffitti</t>
  </si>
  <si>
    <t>infissi</t>
  </si>
  <si>
    <t>impianto elettrico</t>
  </si>
  <si>
    <t>impianto idrico e serv. Ig. Sanit. Princ.</t>
  </si>
  <si>
    <t>servizio igienico senza finestra o 2°</t>
  </si>
  <si>
    <t>impianto di riscaldamento</t>
  </si>
  <si>
    <t>accessi, scale, ascensore</t>
  </si>
  <si>
    <t>facciate, coperture e parti comuni in genere</t>
  </si>
  <si>
    <t>da 9 a 12</t>
  </si>
  <si>
    <t>da 6 a 8</t>
  </si>
  <si>
    <t>da 0 a 5 punti</t>
  </si>
  <si>
    <t>d. Livello del piano</t>
  </si>
  <si>
    <t>attico con asc. e cop. a tetto, o piano interm. con ascensore</t>
  </si>
  <si>
    <t>attico con cop. a lastrico solare, intermedio senza ascens.,piano terra</t>
  </si>
  <si>
    <t>seminterrato</t>
  </si>
  <si>
    <t>ascensore</t>
  </si>
  <si>
    <t>riscaldamento autonomo o contabilizzato</t>
  </si>
  <si>
    <t>Riscaldamento centralizzato</t>
  </si>
  <si>
    <t>Riscaldamento privo di impianto</t>
  </si>
  <si>
    <t>doppi servizi</t>
  </si>
  <si>
    <t>porta blindata</t>
  </si>
  <si>
    <t>sistema di allarme</t>
  </si>
  <si>
    <t>impianto di citofono</t>
  </si>
  <si>
    <t>impianto di video-citofono</t>
  </si>
  <si>
    <t>portineria</t>
  </si>
  <si>
    <t>impianto TV</t>
  </si>
  <si>
    <t>impianto ant. Parabolica</t>
  </si>
  <si>
    <t>da 8 a 14</t>
  </si>
  <si>
    <t>da 5 a 7</t>
  </si>
  <si>
    <t>da 0 a 4 punti</t>
  </si>
  <si>
    <t>e. Dotazione di servizi</t>
  </si>
  <si>
    <t>f. Presenza di spazi comuni***</t>
  </si>
  <si>
    <t>APPARTAMENTO AUTONOMO (alloggi singoli, con ingr.indip., o a schiera)</t>
  </si>
  <si>
    <t>cortili</t>
  </si>
  <si>
    <t>aree verdi</t>
  </si>
  <si>
    <t>stenditoi</t>
  </si>
  <si>
    <t>lastrici solari agibili</t>
  </si>
  <si>
    <t>aree condominiali o rispostigli comuni</t>
  </si>
  <si>
    <t>da 0 a 1 punti</t>
  </si>
  <si>
    <t>da 2 a 3</t>
  </si>
  <si>
    <t>da 4 a 6</t>
  </si>
  <si>
    <t>X</t>
  </si>
  <si>
    <t>***Questa sesta variabile non può essere presa in considerazione nel caso di fabbricati composti da appartamenti autonomi</t>
  </si>
  <si>
    <r>
      <t xml:space="preserve">tra di loro </t>
    </r>
    <r>
      <rPr>
        <b/>
        <sz val="9"/>
        <rFont val="Arial"/>
        <family val="2"/>
      </rPr>
      <t>(come gli alloggi singoli, con ingresso autonomo o a schiera).</t>
    </r>
  </si>
  <si>
    <t>MEDIA DEI VALORI ATTRIBUITI ALLE 5 o 6 VARIABILI CONSIDERATE = (a+b+c+d+e+f*) : 6 oppure 5</t>
  </si>
  <si>
    <t>:</t>
  </si>
  <si>
    <t>EURO/MQ ANNUI</t>
  </si>
  <si>
    <t>€</t>
  </si>
  <si>
    <t>valutazione di incidenza</t>
  </si>
  <si>
    <t>%</t>
  </si>
  <si>
    <t>5. CORRETTIVI RELATIVI ALLA TIPOLOGIA DELL'IMMOBILE ED ALLE VETUSTA' MAGGIORI</t>
  </si>
  <si>
    <t>(o restrauro, come documentabile da apposita concessione edilizia)</t>
  </si>
  <si>
    <t>fino al 1955</t>
  </si>
  <si>
    <t>(costruzioni in struttura portante senza intelaiatura in c.a.)</t>
  </si>
  <si>
    <t>precedenti al 1955 in condizioni di degrado</t>
  </si>
  <si>
    <t>dal 1955 al 1972</t>
  </si>
  <si>
    <t>(struttura in c.a. o mista, ma non sottoposta ai vincoli delle costruzioni antisismiche)</t>
  </si>
  <si>
    <t>(costruzioni in c.a. antisismiche)</t>
  </si>
  <si>
    <t>(alloggi di nuova costruzione)</t>
  </si>
  <si>
    <r>
      <t xml:space="preserve">a. </t>
    </r>
    <r>
      <rPr>
        <sz val="10"/>
        <rFont val="Arial"/>
        <family val="0"/>
      </rPr>
      <t>alloggi collocati in immobili intensivi (oltre 4 alloggi nello stesso fabbricato)</t>
    </r>
  </si>
  <si>
    <r>
      <t>b.</t>
    </r>
    <r>
      <rPr>
        <sz val="10"/>
        <rFont val="Arial"/>
        <family val="0"/>
      </rPr>
      <t xml:space="preserve"> alloggi considerati come villini (categoria A/7)</t>
    </r>
  </si>
  <si>
    <r>
      <t>c.</t>
    </r>
    <r>
      <rPr>
        <sz val="10"/>
        <rFont val="Arial"/>
        <family val="0"/>
      </rPr>
      <t xml:space="preserve"> Vetustà relativa all'anno di costruzione o di completa ristrutturazione</t>
    </r>
  </si>
  <si>
    <r>
      <t xml:space="preserve">d. </t>
    </r>
    <r>
      <rPr>
        <sz val="10"/>
        <rFont val="Arial"/>
        <family val="0"/>
      </rPr>
      <t>Carenza di elementi essenziali</t>
    </r>
  </si>
  <si>
    <t>* In caso di non corrispondenza tra i suddetti periodi (di costruzione) e le tipologie nelle caratteristiche di costruzione, queste</t>
  </si>
  <si>
    <t>ultime avranno la priorità nella scelta della percentuale di riduzione da considerarsi.</t>
  </si>
  <si>
    <t>assenza di servizi igienici interni all'abitazione</t>
  </si>
  <si>
    <t>assenza di allacciamento alla rete fognaria</t>
  </si>
  <si>
    <t>assenza di impianto fisso di riscaldamento</t>
  </si>
  <si>
    <t>assenza di ascensore oltre il 2° piano</t>
  </si>
  <si>
    <t>assenza di ascensore oltre il 4° piano</t>
  </si>
  <si>
    <t>SOMMA CORRETTIVI</t>
  </si>
  <si>
    <t>6. MOBILIO</t>
  </si>
  <si>
    <t>Alloggio ammobiliato:</t>
  </si>
  <si>
    <t>completo di elettrodomestici essenziali (frigo, cucina, lavatrice)</t>
  </si>
  <si>
    <t>7 / 8. EVENTUALE DURATA CONTRATTUALE SUPERIORI AL MINIMO</t>
  </si>
  <si>
    <t>incremento max consentito +7% (per studenti universitari +10%)</t>
  </si>
  <si>
    <t>**incremento microzona dotata di sede o sezione universitaria (solo contratti studenti)</t>
  </si>
  <si>
    <t>CALCOLO DELL'AFFITTO A CANONE LIBERO</t>
  </si>
  <si>
    <t>Media valore a Mq.</t>
  </si>
  <si>
    <t>(+/- percentuale correttiva)</t>
  </si>
  <si>
    <t>=</t>
  </si>
  <si>
    <t>Incremento arredamento</t>
  </si>
  <si>
    <t>%=</t>
  </si>
  <si>
    <t>Incremento &gt; durata</t>
  </si>
  <si>
    <t>Incremento zona università</t>
  </si>
  <si>
    <t>SUP. MQ.</t>
  </si>
  <si>
    <t>Mq/Annuo=</t>
  </si>
  <si>
    <t>annue</t>
  </si>
  <si>
    <t>mensili</t>
  </si>
  <si>
    <t>CALCOLO DEL CANONE CONCORDATO</t>
  </si>
  <si>
    <t>Fabriano, li</t>
  </si>
  <si>
    <t>IL LOCATORE</t>
  </si>
  <si>
    <t>IL CONDUTTORE</t>
  </si>
  <si>
    <t>VISTO DI CONFORMITA' (SE RICHIESTO) DA PARTE DELLE ASSOCIAZIONI SINDACALI.</t>
  </si>
  <si>
    <t>SI INFORMA CHE:</t>
  </si>
  <si>
    <t xml:space="preserve">DEVONO ESSERE SOLAMENTE COMPILATE LE CELLE IN GIALLO </t>
  </si>
  <si>
    <t>LE CELLE IN AZZURRO NON DEVONO ESSERE PER ALCUN MOTIVO MODIFICATE</t>
  </si>
  <si>
    <t>BUON LAVORO!</t>
  </si>
  <si>
    <t>e) garage ad uso esclusivo oposto auto coperto nella misura</t>
  </si>
  <si>
    <t>*del 50% della superficie</t>
  </si>
  <si>
    <t>(Entro l'anello stradale attorno le mura - V. Serraoggia,</t>
  </si>
  <si>
    <t>V. Cappuccini, V. La Spina, V. Don Minzoni)</t>
  </si>
  <si>
    <t>Minimo</t>
  </si>
  <si>
    <t>Medio</t>
  </si>
  <si>
    <t>Massimo</t>
  </si>
  <si>
    <t>Microzona</t>
  </si>
  <si>
    <r>
      <t>CENTRO STORICO e ZONA di PREGIO</t>
    </r>
    <r>
      <rPr>
        <sz val="10"/>
        <rFont val="Arial"/>
        <family val="0"/>
      </rPr>
      <t xml:space="preserve"> (Microzona 1 e 2)</t>
    </r>
  </si>
  <si>
    <t>e V. C. Sportivo, Zona Cartiera e Zona Piano a Sud del Fiume Giano)</t>
  </si>
  <si>
    <r>
      <t xml:space="preserve">SEMICENTRO e ESP. RESID.LE OVEST </t>
    </r>
    <r>
      <rPr>
        <sz val="10"/>
        <rFont val="Arial"/>
        <family val="0"/>
      </rPr>
      <t>(Microzona 3)</t>
    </r>
  </si>
  <si>
    <r>
      <t xml:space="preserve">SEMIPERIFERIA IND.LE ed ART.LE </t>
    </r>
    <r>
      <rPr>
        <sz val="10"/>
        <rFont val="Arial"/>
        <family val="0"/>
      </rPr>
      <t>(Microzona 4)</t>
    </r>
  </si>
  <si>
    <t xml:space="preserve">(Fascia di sviluppo a Sud del Centro, Borgo, V.Aldo Moro </t>
  </si>
  <si>
    <t>(C.na Santa Maria escluse V. Aldo Moro e V. Campo Sportivo)</t>
  </si>
  <si>
    <t>(Frazione Melano e Frazioni restanti)</t>
  </si>
  <si>
    <r>
      <t>ZONA SUB-URBANA e RURALE</t>
    </r>
    <r>
      <rPr>
        <sz val="10"/>
        <rFont val="Arial"/>
        <family val="0"/>
      </rPr>
      <t xml:space="preserve"> (Microzona 6 e 7)</t>
    </r>
  </si>
  <si>
    <r>
      <t xml:space="preserve">ZONA PERIFERICA di ESPANSIONE </t>
    </r>
    <r>
      <rPr>
        <sz val="10"/>
        <rFont val="Arial"/>
        <family val="0"/>
      </rPr>
      <t>(Microzona 5)</t>
    </r>
  </si>
  <si>
    <t>(Frazione di Albacine e Marischio)</t>
  </si>
  <si>
    <t xml:space="preserve"> SI RIPORTANO I VALORI DI MERCATO DELLE LOCAZIONI:</t>
  </si>
  <si>
    <t>&lt;65</t>
  </si>
  <si>
    <t>&gt;90</t>
  </si>
  <si>
    <t>X 1,30=MQ.</t>
  </si>
  <si>
    <t>X 0,50=MQ.</t>
  </si>
  <si>
    <t>sarà computata nella misura *riducendo del 30% la parte di altezza inferiore a mt. 1,70:</t>
  </si>
  <si>
    <t>**max 90 mq. + 50% della sup.eccedente</t>
  </si>
  <si>
    <t>Fog</t>
  </si>
  <si>
    <t>Particella</t>
  </si>
  <si>
    <t>Subalterno</t>
  </si>
  <si>
    <t>Categoria</t>
  </si>
  <si>
    <t>R. cat.</t>
  </si>
  <si>
    <t>CONDUTTORE/I</t>
  </si>
  <si>
    <t>LOCATORE/I</t>
  </si>
  <si>
    <t>Totale Rendite Catastali</t>
  </si>
  <si>
    <t>Totale Valori Catastali Aggiornati</t>
  </si>
  <si>
    <t>a) la superficie calpestabile al netto dei muri perimetrali ed interni relativa ai vani principali ed accessori a servizio diretto di quelli principali va computata nella misura del 100%; per gli appartamenti inferiori a mq 45,50, si applicherà una maggiorazione del 30%, per gli appartamenti la cui superficie è compresa tra mq 45,50 e 65 mq.tale incremento verrà applicato in misura proporzionale alla differenza tra la superficie calpestabile e i mq. 65., applicando la formula: superficie convenzionale=[superficie calpestabilex(65-superficie calpestabile)/65+superficie calpestabile]; per gli appartamenti di misura superiore a 90 mq. calpestabili, la superficie eccedente verrà calcolata soltanto nella misura del 50%. LE CORREZIONI SUDDETTE NON SI APPLICANO IN CASO DI LOCAZIONE PARZIALE.</t>
  </si>
  <si>
    <t>doppi vetri o doppie finestre, su almeno il 50% degli infissi</t>
  </si>
  <si>
    <t>condizionamento aria su almeno il 50% dei vani, o generatore di 
energia autonomo</t>
  </si>
  <si>
    <t>****</t>
  </si>
  <si>
    <t>La valutazione dell'alloggio viene effettuata su dati forniti direttamente dalle parti contraenti le quali, firmando il presente verbale, se ne assumomo la totale responsabilità, esonerando le Organizzazioni Sindacali intervenute da ogni responsabilitàin merito.</t>
  </si>
  <si>
    <t>CANONE PATTUITO TRA LE PARTI</t>
  </si>
  <si>
    <t>VERIFICA DI CONFORMITA' DEL CANONE ALL'ACCORDO SINDACALE DEL DICEMBRE 2013</t>
  </si>
  <si>
    <t xml:space="preserve">dal 2000 in poi                                                                                                                                                                                                               </t>
  </si>
  <si>
    <t>dal 1973 al 1999</t>
  </si>
  <si>
    <t>R1</t>
  </si>
  <si>
    <t>R2</t>
  </si>
  <si>
    <t>R3</t>
  </si>
  <si>
    <t>R4</t>
  </si>
  <si>
    <t>R5</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</si>
</sst>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quot;€/mq&quot;"/>
    <numFmt numFmtId="165" formatCode="#,##0.00\ &quot;mq&quot;"/>
    <numFmt numFmtId="166" formatCode="&quot;Sì&quot;;&quot;Sì&quot;;&quot;No&quot;"/>
    <numFmt numFmtId="167" formatCode="&quot;Vero&quot;;&quot;Vero&quot;;&quot;Falso&quot;"/>
    <numFmt numFmtId="168" formatCode="&quot;Attivo&quot;;&quot;Attivo&quot;;&quot;Disattivo&quot;"/>
    <numFmt numFmtId="169" formatCode="[$€-2]\ #.##000_);[Red]\([$€-2]\ #.##000\)"/>
    <numFmt numFmtId="170" formatCode="#,##0.00\ &quot;%&quot;"/>
    <numFmt numFmtId="171" formatCode="#0\ &quot;%&quot;"/>
    <numFmt numFmtId="172" formatCode="&quot;€&quot;\ #,##0.00"/>
    <numFmt numFmtId="173" formatCode="&quot;(&quot;&quot;€&quot;\ #,##0.00&quot;)&quot;"/>
    <numFmt numFmtId="174" formatCode="&quot;(&quot;\ \ &quot;€&quot;\ #,##0.00\ \ &quot;)&quot;"/>
  </numFmts>
  <fonts count="22">
    <font>
      <sz val="10"/>
      <name val="Arial"/>
      <family val="0"/>
    </font>
    <font>
      <b/>
      <sz val="10"/>
      <name val="Arial"/>
      <family val="2"/>
    </font>
    <font>
      <sz val="9"/>
      <name val="Arial"/>
      <family val="0"/>
    </font>
    <font>
      <sz val="8"/>
      <name val="Arial"/>
      <family val="0"/>
    </font>
    <font>
      <b/>
      <sz val="14"/>
      <name val="Arial"/>
      <family val="2"/>
    </font>
    <font>
      <sz val="6"/>
      <name val="Arial"/>
      <family val="0"/>
    </font>
    <font>
      <sz val="9.5"/>
      <name val="Arial"/>
      <family val="0"/>
    </font>
    <font>
      <b/>
      <sz val="8"/>
      <color indexed="10"/>
      <name val="Tahoma"/>
      <family val="2"/>
    </font>
    <font>
      <b/>
      <sz val="10"/>
      <color indexed="10"/>
      <name val="Arial"/>
      <family val="2"/>
    </font>
    <font>
      <b/>
      <sz val="9"/>
      <name val="Arial"/>
      <family val="2"/>
    </font>
    <font>
      <b/>
      <sz val="12"/>
      <name val="Arial"/>
      <family val="2"/>
    </font>
    <font>
      <i/>
      <sz val="10"/>
      <name val="Arial"/>
      <family val="2"/>
    </font>
    <font>
      <b/>
      <sz val="16"/>
      <name val="Arial"/>
      <family val="2"/>
    </font>
    <font>
      <sz val="10"/>
      <color indexed="10"/>
      <name val="Arial"/>
      <family val="0"/>
    </font>
    <font>
      <i/>
      <sz val="8"/>
      <name val="Arial"/>
      <family val="2"/>
    </font>
    <font>
      <b/>
      <sz val="9"/>
      <color indexed="10"/>
      <name val="Arial"/>
      <family val="0"/>
    </font>
    <font>
      <sz val="9"/>
      <color indexed="10"/>
      <name val="Arial"/>
      <family val="0"/>
    </font>
    <font>
      <u val="single"/>
      <sz val="10"/>
      <color indexed="12"/>
      <name val="Arial"/>
      <family val="0"/>
    </font>
    <font>
      <u val="single"/>
      <sz val="10"/>
      <color indexed="36"/>
      <name val="Arial"/>
      <family val="0"/>
    </font>
    <font>
      <b/>
      <sz val="8"/>
      <name val="Arial"/>
      <family val="2"/>
    </font>
    <font>
      <b/>
      <sz val="12"/>
      <color indexed="10"/>
      <name val="Arial"/>
      <family val="2"/>
    </font>
    <font>
      <b/>
      <sz val="11"/>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25">
    <border>
      <left/>
      <right/>
      <top/>
      <bottom/>
      <diagonal/>
    </border>
    <border>
      <left>
        <color indexed="63"/>
      </left>
      <right>
        <color indexed="63"/>
      </right>
      <top style="medium"/>
      <bottom>
        <color indexed="63"/>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3">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horizontal="right" vertical="center"/>
    </xf>
    <xf numFmtId="4" fontId="0" fillId="0" borderId="0" xfId="0" applyNumberFormat="1" applyFont="1" applyAlignment="1">
      <alignment horizontal="left" vertical="center"/>
    </xf>
    <xf numFmtId="4" fontId="0" fillId="0" borderId="0" xfId="0" applyNumberFormat="1" applyFont="1" applyAlignment="1">
      <alignment horizontal="center" vertical="center"/>
    </xf>
    <xf numFmtId="0" fontId="5" fillId="0" borderId="0" xfId="0" applyFont="1" applyAlignment="1">
      <alignment vertical="center"/>
    </xf>
    <xf numFmtId="4" fontId="0" fillId="0" borderId="0" xfId="0" applyNumberFormat="1"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6" fillId="0" borderId="0" xfId="0" applyFont="1" applyAlignment="1">
      <alignment vertical="center"/>
    </xf>
    <xf numFmtId="0" fontId="1" fillId="2" borderId="0" xfId="0" applyFont="1" applyFill="1" applyAlignment="1">
      <alignment vertical="center"/>
    </xf>
    <xf numFmtId="2" fontId="1" fillId="2" borderId="0" xfId="0" applyNumberFormat="1" applyFont="1" applyFill="1" applyAlignment="1">
      <alignment vertical="center"/>
    </xf>
    <xf numFmtId="0" fontId="1"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1" fillId="0" borderId="0" xfId="0" applyFont="1" applyAlignment="1">
      <alignment horizontal="left" vertical="center"/>
    </xf>
    <xf numFmtId="4" fontId="0" fillId="2" borderId="0" xfId="0" applyNumberFormat="1" applyFill="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8" fillId="3" borderId="2" xfId="0" applyFont="1" applyFill="1"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0" xfId="0"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8" fillId="4" borderId="2" xfId="0" applyFont="1" applyFill="1" applyBorder="1" applyAlignment="1">
      <alignment horizontal="center" vertical="center"/>
    </xf>
    <xf numFmtId="0" fontId="0" fillId="0" borderId="0" xfId="0" applyAlignment="1">
      <alignment horizontal="left" vertical="center"/>
    </xf>
    <xf numFmtId="0" fontId="8" fillId="3" borderId="3" xfId="0" applyFont="1" applyFill="1" applyBorder="1" applyAlignment="1">
      <alignment horizontal="center" vertical="center"/>
    </xf>
    <xf numFmtId="3" fontId="0" fillId="2" borderId="0" xfId="0" applyNumberFormat="1" applyFill="1" applyAlignment="1">
      <alignment horizontal="center" vertical="center"/>
    </xf>
    <xf numFmtId="0" fontId="0" fillId="0" borderId="0" xfId="0" applyFont="1" applyAlignment="1">
      <alignment vertical="center"/>
    </xf>
    <xf numFmtId="2" fontId="0" fillId="0" borderId="0" xfId="0" applyNumberFormat="1" applyFont="1" applyFill="1" applyAlignment="1">
      <alignment vertical="center"/>
    </xf>
    <xf numFmtId="171" fontId="0" fillId="2" borderId="0" xfId="0" applyNumberFormat="1" applyFill="1" applyAlignment="1">
      <alignment horizontal="center" vertical="center"/>
    </xf>
    <xf numFmtId="0" fontId="8" fillId="0" borderId="0" xfId="0" applyFont="1" applyFill="1" applyBorder="1" applyAlignment="1">
      <alignment horizontal="center" vertical="center"/>
    </xf>
    <xf numFmtId="0" fontId="8" fillId="2" borderId="2" xfId="0" applyFont="1" applyFill="1" applyBorder="1" applyAlignment="1">
      <alignment horizontal="center" vertical="center"/>
    </xf>
    <xf numFmtId="0" fontId="0" fillId="0" borderId="4" xfId="0" applyBorder="1" applyAlignment="1">
      <alignment vertical="center"/>
    </xf>
    <xf numFmtId="0" fontId="2" fillId="0" borderId="4" xfId="0" applyFont="1" applyBorder="1" applyAlignment="1">
      <alignment vertical="center"/>
    </xf>
    <xf numFmtId="0" fontId="0" fillId="0" borderId="0" xfId="0" applyBorder="1" applyAlignment="1">
      <alignment vertical="center"/>
    </xf>
    <xf numFmtId="4" fontId="0" fillId="0" borderId="0" xfId="0" applyNumberFormat="1" applyAlignment="1">
      <alignment horizontal="center" vertical="center"/>
    </xf>
    <xf numFmtId="164" fontId="0" fillId="0" borderId="0" xfId="0" applyNumberFormat="1" applyFont="1" applyFill="1" applyAlignment="1">
      <alignment vertical="center"/>
    </xf>
    <xf numFmtId="2" fontId="1" fillId="0" borderId="0" xfId="0" applyNumberFormat="1" applyFont="1" applyFill="1" applyAlignment="1">
      <alignment vertical="center"/>
    </xf>
    <xf numFmtId="0" fontId="8" fillId="3" borderId="0" xfId="0" applyFont="1" applyFill="1" applyAlignment="1">
      <alignment horizontal="center" vertical="center"/>
    </xf>
    <xf numFmtId="4" fontId="8" fillId="3" borderId="0" xfId="0" applyNumberFormat="1" applyFont="1" applyFill="1" applyAlignment="1">
      <alignment vertical="center"/>
    </xf>
    <xf numFmtId="2" fontId="8" fillId="3" borderId="0" xfId="0" applyNumberFormat="1" applyFont="1" applyFill="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2" fillId="0" borderId="0" xfId="0" applyFont="1" applyBorder="1" applyAlignment="1">
      <alignment vertical="center"/>
    </xf>
    <xf numFmtId="0" fontId="0" fillId="0" borderId="8" xfId="0" applyBorder="1" applyAlignment="1">
      <alignment vertical="center"/>
    </xf>
    <xf numFmtId="0" fontId="1" fillId="0" borderId="0" xfId="0" applyFont="1" applyBorder="1" applyAlignment="1">
      <alignment vertical="center"/>
    </xf>
    <xf numFmtId="0" fontId="0" fillId="3" borderId="2" xfId="0" applyFill="1" applyBorder="1" applyAlignment="1">
      <alignment vertical="center"/>
    </xf>
    <xf numFmtId="0" fontId="0" fillId="2" borderId="2" xfId="0"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14" xfId="0" applyFont="1" applyBorder="1" applyAlignment="1">
      <alignment vertical="center"/>
    </xf>
    <xf numFmtId="0" fontId="0" fillId="0" borderId="15" xfId="0" applyBorder="1" applyAlignment="1">
      <alignment vertical="center"/>
    </xf>
    <xf numFmtId="0" fontId="0" fillId="2" borderId="16" xfId="0" applyFill="1" applyBorder="1" applyAlignment="1">
      <alignment horizontal="center" vertical="center"/>
    </xf>
    <xf numFmtId="0" fontId="2"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2" borderId="16" xfId="0" applyFont="1" applyFill="1" applyBorder="1" applyAlignment="1">
      <alignment vertical="center"/>
    </xf>
    <xf numFmtId="0" fontId="0" fillId="2" borderId="16" xfId="0" applyFont="1" applyFill="1" applyBorder="1" applyAlignment="1">
      <alignment horizontal="center" vertical="center"/>
    </xf>
    <xf numFmtId="2" fontId="1" fillId="2" borderId="16" xfId="0" applyNumberFormat="1" applyFont="1" applyFill="1" applyBorder="1" applyAlignment="1">
      <alignment horizontal="center" vertical="center"/>
    </xf>
    <xf numFmtId="0" fontId="10" fillId="0" borderId="0" xfId="0" applyFont="1" applyBorder="1" applyAlignment="1">
      <alignment vertical="center"/>
    </xf>
    <xf numFmtId="0" fontId="1" fillId="0" borderId="0" xfId="0" applyFont="1" applyFill="1" applyAlignment="1">
      <alignment horizontal="right" vertical="center"/>
    </xf>
    <xf numFmtId="164" fontId="1" fillId="2" borderId="0" xfId="0" applyNumberFormat="1" applyFont="1" applyFill="1" applyAlignment="1">
      <alignment vertical="center"/>
    </xf>
    <xf numFmtId="0" fontId="8" fillId="3" borderId="0" xfId="0" applyFont="1" applyFill="1" applyAlignment="1">
      <alignment horizontal="center" vertical="center"/>
    </xf>
    <xf numFmtId="2" fontId="0" fillId="2" borderId="0" xfId="0" applyNumberFormat="1" applyFont="1" applyFill="1" applyAlignment="1">
      <alignment vertical="center"/>
    </xf>
    <xf numFmtId="0" fontId="14" fillId="0" borderId="0" xfId="0" applyFont="1" applyAlignment="1">
      <alignment vertical="center"/>
    </xf>
    <xf numFmtId="4" fontId="14" fillId="0" borderId="0" xfId="0" applyNumberFormat="1" applyFont="1" applyAlignment="1">
      <alignment vertical="center"/>
    </xf>
    <xf numFmtId="2" fontId="0" fillId="2" borderId="0" xfId="0" applyNumberFormat="1" applyFont="1" applyFill="1" applyAlignment="1">
      <alignment horizontal="right" vertical="center"/>
    </xf>
    <xf numFmtId="4" fontId="0" fillId="2" borderId="0" xfId="0" applyNumberFormat="1" applyFont="1" applyFill="1" applyAlignment="1">
      <alignment horizontal="right" vertical="center"/>
    </xf>
    <xf numFmtId="0" fontId="1" fillId="0" borderId="0" xfId="0" applyFont="1" applyFill="1" applyAlignment="1">
      <alignment vertical="center"/>
    </xf>
    <xf numFmtId="4" fontId="0" fillId="0" borderId="0" xfId="0" applyNumberFormat="1" applyFill="1" applyAlignment="1">
      <alignment horizontal="right" vertical="center"/>
    </xf>
    <xf numFmtId="0" fontId="15" fillId="3" borderId="0" xfId="0" applyFont="1" applyFill="1" applyAlignment="1">
      <alignment vertical="center"/>
    </xf>
    <xf numFmtId="0" fontId="16" fillId="3" borderId="0" xfId="0" applyFont="1" applyFill="1" applyAlignment="1">
      <alignment vertical="center"/>
    </xf>
    <xf numFmtId="171" fontId="0" fillId="0" borderId="0" xfId="0" applyNumberFormat="1" applyFill="1" applyAlignment="1">
      <alignment horizontal="center" vertical="center"/>
    </xf>
    <xf numFmtId="0" fontId="10" fillId="0" borderId="11" xfId="0" applyFont="1" applyBorder="1" applyAlignment="1">
      <alignment vertical="center"/>
    </xf>
    <xf numFmtId="0" fontId="1" fillId="0" borderId="14" xfId="0" applyFont="1" applyBorder="1" applyAlignment="1">
      <alignment vertical="center"/>
    </xf>
    <xf numFmtId="0" fontId="0" fillId="0" borderId="14" xfId="0" applyBorder="1" applyAlignment="1">
      <alignment vertical="center"/>
    </xf>
    <xf numFmtId="4" fontId="0" fillId="2" borderId="0" xfId="0" applyNumberFormat="1" applyFill="1" applyBorder="1" applyAlignment="1">
      <alignment horizontal="center" vertical="center"/>
    </xf>
    <xf numFmtId="171" fontId="0" fillId="2" borderId="0" xfId="0" applyNumberFormat="1" applyFill="1" applyBorder="1" applyAlignment="1">
      <alignment horizontal="center" vertical="center"/>
    </xf>
    <xf numFmtId="0" fontId="0" fillId="0" borderId="0" xfId="0" applyBorder="1" applyAlignment="1" quotePrefix="1">
      <alignment horizontal="center" vertical="center"/>
    </xf>
    <xf numFmtId="44" fontId="0" fillId="2" borderId="15" xfId="0" applyNumberFormat="1" applyFill="1" applyBorder="1" applyAlignment="1">
      <alignment horizontal="center" vertical="center"/>
    </xf>
    <xf numFmtId="4" fontId="0" fillId="2" borderId="0" xfId="0" applyNumberFormat="1" applyFill="1" applyBorder="1" applyAlignment="1">
      <alignment vertical="center"/>
    </xf>
    <xf numFmtId="44" fontId="0" fillId="2" borderId="0" xfId="0" applyNumberFormat="1" applyFill="1" applyBorder="1" applyAlignment="1">
      <alignment horizontal="center" vertical="center"/>
    </xf>
    <xf numFmtId="43" fontId="0" fillId="2" borderId="0" xfId="0" applyNumberFormat="1" applyFill="1" applyBorder="1" applyAlignment="1">
      <alignment horizontal="center" vertical="center"/>
    </xf>
    <xf numFmtId="4" fontId="8" fillId="3" borderId="0" xfId="0" applyNumberFormat="1" applyFont="1" applyFill="1" applyBorder="1" applyAlignment="1">
      <alignment vertical="center"/>
    </xf>
    <xf numFmtId="2" fontId="1" fillId="2" borderId="0" xfId="0" applyNumberFormat="1" applyFont="1" applyFill="1" applyBorder="1" applyAlignment="1">
      <alignment vertical="center"/>
    </xf>
    <xf numFmtId="44" fontId="1" fillId="2" borderId="0" xfId="0" applyNumberFormat="1" applyFont="1" applyFill="1" applyBorder="1" applyAlignment="1">
      <alignment horizontal="center" vertical="center"/>
    </xf>
    <xf numFmtId="0" fontId="1" fillId="0" borderId="15" xfId="0" applyFont="1" applyBorder="1" applyAlignment="1">
      <alignment vertical="center"/>
    </xf>
    <xf numFmtId="0" fontId="0" fillId="0" borderId="17" xfId="0" applyBorder="1" applyAlignment="1">
      <alignment vertical="center"/>
    </xf>
    <xf numFmtId="44" fontId="0" fillId="2" borderId="18" xfId="0" applyNumberFormat="1" applyFont="1" applyFill="1" applyBorder="1" applyAlignment="1">
      <alignment horizontal="center" vertical="center"/>
    </xf>
    <xf numFmtId="44" fontId="0" fillId="0" borderId="0" xfId="0" applyNumberFormat="1" applyFont="1" applyFill="1" applyBorder="1" applyAlignment="1">
      <alignment horizontal="center" vertical="center"/>
    </xf>
    <xf numFmtId="0" fontId="1" fillId="0" borderId="20" xfId="0" applyFont="1" applyBorder="1" applyAlignment="1">
      <alignment horizontal="left" vertical="top"/>
    </xf>
    <xf numFmtId="0" fontId="10" fillId="0" borderId="5" xfId="0" applyFont="1" applyBorder="1" applyAlignment="1">
      <alignment vertical="center"/>
    </xf>
    <xf numFmtId="0" fontId="1" fillId="0" borderId="7" xfId="0" applyFont="1" applyBorder="1" applyAlignment="1">
      <alignment vertical="center"/>
    </xf>
    <xf numFmtId="44" fontId="0" fillId="2" borderId="0" xfId="0" applyNumberFormat="1" applyFont="1" applyFill="1" applyBorder="1" applyAlignment="1">
      <alignment horizontal="center" vertical="center"/>
    </xf>
    <xf numFmtId="10" fontId="0" fillId="0" borderId="0" xfId="0" applyNumberFormat="1" applyBorder="1" applyAlignment="1">
      <alignment horizontal="center" vertical="center"/>
    </xf>
    <xf numFmtId="174" fontId="11" fillId="0" borderId="0" xfId="0" applyNumberFormat="1" applyFont="1" applyBorder="1" applyAlignment="1">
      <alignment horizontal="center" vertical="center"/>
    </xf>
    <xf numFmtId="44" fontId="10" fillId="2" borderId="0" xfId="0" applyNumberFormat="1" applyFont="1" applyFill="1" applyBorder="1" applyAlignment="1">
      <alignment horizontal="center" vertical="center"/>
    </xf>
    <xf numFmtId="44" fontId="10" fillId="0" borderId="0" xfId="0" applyNumberFormat="1" applyFont="1" applyFill="1" applyBorder="1" applyAlignment="1">
      <alignment horizontal="center" vertical="center"/>
    </xf>
    <xf numFmtId="44" fontId="3" fillId="0" borderId="7" xfId="0" applyNumberFormat="1" applyFont="1" applyFill="1" applyBorder="1" applyAlignment="1">
      <alignment horizontal="left" vertical="center"/>
    </xf>
    <xf numFmtId="44" fontId="10" fillId="0" borderId="2" xfId="0" applyNumberFormat="1" applyFont="1" applyFill="1" applyBorder="1" applyAlignment="1">
      <alignment horizontal="center" vertical="center"/>
    </xf>
    <xf numFmtId="0" fontId="10" fillId="0" borderId="7" xfId="0" applyFont="1" applyBorder="1" applyAlignment="1">
      <alignment vertical="center"/>
    </xf>
    <xf numFmtId="0" fontId="0" fillId="2" borderId="16" xfId="0" applyFill="1" applyBorder="1" applyAlignment="1">
      <alignment horizontal="center" vertical="center"/>
    </xf>
    <xf numFmtId="2" fontId="1" fillId="2" borderId="16"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3" xfId="0" applyFont="1" applyFill="1" applyBorder="1" applyAlignment="1">
      <alignment horizontal="center" vertical="center"/>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0" fontId="20" fillId="0" borderId="20" xfId="0" applyFont="1" applyBorder="1" applyAlignment="1" quotePrefix="1">
      <alignment horizontal="center" vertical="center" wrapText="1"/>
    </xf>
    <xf numFmtId="0" fontId="20" fillId="0" borderId="23" xfId="0" applyFont="1" applyBorder="1" applyAlignment="1" quotePrefix="1">
      <alignment horizontal="center" vertical="center" wrapText="1"/>
    </xf>
    <xf numFmtId="0" fontId="20" fillId="0" borderId="24" xfId="0" applyFont="1" applyBorder="1" applyAlignment="1" quotePrefix="1">
      <alignment horizontal="center" vertical="center" wrapText="1"/>
    </xf>
    <xf numFmtId="0" fontId="21" fillId="0" borderId="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13" fillId="0" borderId="0" xfId="0" applyFont="1" applyFill="1" applyAlignment="1">
      <alignment horizontal="center" vertical="center"/>
    </xf>
    <xf numFmtId="0" fontId="2" fillId="0" borderId="0" xfId="0" applyFont="1" applyAlignment="1">
      <alignment horizontal="justify"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4" fillId="0" borderId="0" xfId="0" applyFont="1" applyBorder="1" applyAlignment="1">
      <alignment horizontal="center" vertical="center"/>
    </xf>
    <xf numFmtId="0" fontId="0" fillId="0" borderId="0" xfId="0" applyFont="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34"/>
  <sheetViews>
    <sheetView workbookViewId="0" topLeftCell="A4">
      <selection activeCell="Q22" sqref="Q22"/>
    </sheetView>
  </sheetViews>
  <sheetFormatPr defaultColWidth="9.140625" defaultRowHeight="12.75"/>
  <cols>
    <col min="1" max="1" width="1.7109375" style="1" customWidth="1"/>
    <col min="2" max="2" width="2.28125" style="1" customWidth="1"/>
    <col min="3" max="8" width="9.140625" style="1" customWidth="1"/>
    <col min="9" max="9" width="9.57421875" style="1" bestFit="1" customWidth="1"/>
    <col min="10" max="10" width="7.00390625" style="1" bestFit="1" customWidth="1"/>
    <col min="11" max="11" width="6.00390625" style="1" bestFit="1" customWidth="1"/>
    <col min="12" max="12" width="8.57421875" style="1" bestFit="1" customWidth="1"/>
    <col min="13" max="14" width="2.28125" style="1" customWidth="1"/>
    <col min="15" max="15" width="7.00390625" style="1" customWidth="1"/>
    <col min="16" max="16384" width="9.140625" style="1" customWidth="1"/>
  </cols>
  <sheetData>
    <row r="1" ht="13.5" thickBot="1"/>
    <row r="2" spans="2:13" ht="12.75">
      <c r="B2" s="50"/>
      <c r="C2" s="2"/>
      <c r="D2" s="2"/>
      <c r="E2" s="2"/>
      <c r="F2" s="2"/>
      <c r="G2" s="2"/>
      <c r="H2" s="2"/>
      <c r="I2" s="2"/>
      <c r="J2" s="2"/>
      <c r="K2" s="2"/>
      <c r="L2" s="2"/>
      <c r="M2" s="51"/>
    </row>
    <row r="3" spans="2:13" ht="20.25">
      <c r="B3" s="52"/>
      <c r="C3" s="53" t="s">
        <v>160</v>
      </c>
      <c r="D3" s="53"/>
      <c r="E3" s="43"/>
      <c r="F3" s="43"/>
      <c r="G3" s="43"/>
      <c r="H3" s="43"/>
      <c r="I3" s="43"/>
      <c r="J3" s="43"/>
      <c r="K3" s="43"/>
      <c r="L3" s="43"/>
      <c r="M3" s="54"/>
    </row>
    <row r="4" spans="2:13" ht="13.5" thickBot="1">
      <c r="B4" s="52"/>
      <c r="C4" s="43"/>
      <c r="D4" s="43"/>
      <c r="E4" s="43"/>
      <c r="F4" s="43"/>
      <c r="G4" s="43"/>
      <c r="H4" s="43"/>
      <c r="I4" s="43"/>
      <c r="J4" s="43"/>
      <c r="K4" s="43"/>
      <c r="L4" s="43"/>
      <c r="M4" s="54"/>
    </row>
    <row r="5" spans="2:13" ht="13.5" thickBot="1">
      <c r="B5" s="52"/>
      <c r="C5" s="55" t="s">
        <v>161</v>
      </c>
      <c r="D5" s="43"/>
      <c r="E5" s="43"/>
      <c r="F5" s="43"/>
      <c r="G5" s="43"/>
      <c r="H5" s="43"/>
      <c r="I5" s="43"/>
      <c r="J5" s="43"/>
      <c r="K5" s="43"/>
      <c r="L5" s="56"/>
      <c r="M5" s="54"/>
    </row>
    <row r="6" spans="2:13" ht="13.5" thickBot="1">
      <c r="B6" s="52"/>
      <c r="C6" s="55"/>
      <c r="D6" s="43"/>
      <c r="E6" s="43"/>
      <c r="F6" s="43"/>
      <c r="G6" s="43"/>
      <c r="H6" s="43"/>
      <c r="I6" s="43"/>
      <c r="J6" s="43"/>
      <c r="K6" s="43"/>
      <c r="L6" s="43"/>
      <c r="M6" s="54"/>
    </row>
    <row r="7" spans="2:13" ht="13.5" thickBot="1">
      <c r="B7" s="52"/>
      <c r="C7" s="55" t="s">
        <v>162</v>
      </c>
      <c r="D7" s="43"/>
      <c r="E7" s="43"/>
      <c r="F7" s="43"/>
      <c r="G7" s="43"/>
      <c r="H7" s="43"/>
      <c r="I7" s="43"/>
      <c r="J7" s="43"/>
      <c r="K7" s="43"/>
      <c r="L7" s="57"/>
      <c r="M7" s="54"/>
    </row>
    <row r="8" spans="2:13" ht="12.75">
      <c r="B8" s="52"/>
      <c r="C8" s="43"/>
      <c r="D8" s="43"/>
      <c r="E8" s="43"/>
      <c r="F8" s="43"/>
      <c r="G8" s="43"/>
      <c r="H8" s="43"/>
      <c r="I8" s="43"/>
      <c r="J8" s="43"/>
      <c r="K8" s="43"/>
      <c r="L8" s="43"/>
      <c r="M8" s="54"/>
    </row>
    <row r="9" spans="2:13" ht="12.75">
      <c r="B9" s="52"/>
      <c r="C9" s="43" t="s">
        <v>163</v>
      </c>
      <c r="D9" s="43"/>
      <c r="E9" s="43"/>
      <c r="F9" s="43"/>
      <c r="G9" s="43"/>
      <c r="H9" s="43"/>
      <c r="I9" s="43"/>
      <c r="J9" s="43"/>
      <c r="K9" s="43"/>
      <c r="L9" s="43"/>
      <c r="M9" s="54"/>
    </row>
    <row r="10" spans="2:13" ht="13.5" thickBot="1">
      <c r="B10" s="58"/>
      <c r="C10" s="41"/>
      <c r="D10" s="41"/>
      <c r="E10" s="41"/>
      <c r="F10" s="41"/>
      <c r="G10" s="41"/>
      <c r="H10" s="41"/>
      <c r="I10" s="41"/>
      <c r="J10" s="41"/>
      <c r="K10" s="41"/>
      <c r="L10" s="41"/>
      <c r="M10" s="59"/>
    </row>
    <row r="11" ht="13.5" thickBot="1"/>
    <row r="12" spans="2:13" ht="12.75">
      <c r="B12" s="50"/>
      <c r="C12" s="2"/>
      <c r="D12" s="2"/>
      <c r="E12" s="2"/>
      <c r="F12" s="2"/>
      <c r="G12" s="2"/>
      <c r="H12" s="2"/>
      <c r="I12" s="2"/>
      <c r="J12" s="2"/>
      <c r="K12" s="2"/>
      <c r="L12" s="2"/>
      <c r="M12" s="51"/>
    </row>
    <row r="13" spans="2:13" ht="15.75">
      <c r="B13" s="52"/>
      <c r="C13" s="72" t="s">
        <v>182</v>
      </c>
      <c r="D13" s="43"/>
      <c r="E13" s="43"/>
      <c r="F13" s="43"/>
      <c r="G13" s="43"/>
      <c r="H13" s="43"/>
      <c r="I13" s="43"/>
      <c r="J13" s="43"/>
      <c r="K13" s="43"/>
      <c r="L13" s="43"/>
      <c r="M13" s="54"/>
    </row>
    <row r="14" spans="2:13" ht="13.5" thickBot="1">
      <c r="B14" s="52"/>
      <c r="C14" s="43"/>
      <c r="D14" s="43"/>
      <c r="E14" s="43"/>
      <c r="F14" s="43"/>
      <c r="G14" s="43"/>
      <c r="H14" s="43"/>
      <c r="I14" s="43"/>
      <c r="J14" s="43"/>
      <c r="K14" s="43"/>
      <c r="L14" s="43"/>
      <c r="M14" s="54"/>
    </row>
    <row r="15" spans="2:15" ht="12.75">
      <c r="B15" s="52"/>
      <c r="C15" s="60" t="s">
        <v>172</v>
      </c>
      <c r="D15" s="61"/>
      <c r="E15" s="61"/>
      <c r="F15" s="61"/>
      <c r="G15" s="61"/>
      <c r="H15" s="62"/>
      <c r="I15" s="69" t="s">
        <v>171</v>
      </c>
      <c r="J15" s="70" t="s">
        <v>168</v>
      </c>
      <c r="K15" s="70" t="s">
        <v>169</v>
      </c>
      <c r="L15" s="70" t="s">
        <v>170</v>
      </c>
      <c r="M15" s="54"/>
      <c r="O15" s="116" t="s">
        <v>207</v>
      </c>
    </row>
    <row r="16" spans="2:15" ht="12.75">
      <c r="B16" s="52"/>
      <c r="C16" s="63" t="s">
        <v>166</v>
      </c>
      <c r="D16" s="43"/>
      <c r="E16" s="43"/>
      <c r="F16" s="43"/>
      <c r="G16" s="43"/>
      <c r="H16" s="64"/>
      <c r="I16" s="65">
        <v>1</v>
      </c>
      <c r="J16" s="71">
        <v>60</v>
      </c>
      <c r="K16" s="71">
        <v>75</v>
      </c>
      <c r="L16" s="71">
        <v>90</v>
      </c>
      <c r="M16" s="54"/>
      <c r="O16" s="117"/>
    </row>
    <row r="17" spans="2:15" ht="13.5" thickBot="1">
      <c r="B17" s="52"/>
      <c r="C17" s="66" t="s">
        <v>167</v>
      </c>
      <c r="D17" s="67"/>
      <c r="E17" s="67"/>
      <c r="F17" s="67"/>
      <c r="G17" s="67"/>
      <c r="H17" s="68"/>
      <c r="I17" s="65">
        <v>2</v>
      </c>
      <c r="J17" s="71">
        <v>60</v>
      </c>
      <c r="K17" s="71">
        <v>75</v>
      </c>
      <c r="L17" s="71">
        <v>90</v>
      </c>
      <c r="M17" s="54"/>
      <c r="O17" s="118"/>
    </row>
    <row r="18" spans="2:13" ht="13.5" thickBot="1">
      <c r="B18" s="52"/>
      <c r="C18" s="43"/>
      <c r="D18" s="43"/>
      <c r="E18" s="43"/>
      <c r="F18" s="43"/>
      <c r="G18" s="43"/>
      <c r="H18" s="43"/>
      <c r="I18" s="43"/>
      <c r="J18" s="43"/>
      <c r="K18" s="43"/>
      <c r="L18" s="43"/>
      <c r="M18" s="54"/>
    </row>
    <row r="19" spans="2:15" ht="12.75">
      <c r="B19" s="52"/>
      <c r="C19" s="60" t="s">
        <v>174</v>
      </c>
      <c r="D19" s="61"/>
      <c r="E19" s="61"/>
      <c r="F19" s="61"/>
      <c r="G19" s="61"/>
      <c r="H19" s="62"/>
      <c r="I19" s="69" t="s">
        <v>171</v>
      </c>
      <c r="J19" s="70" t="s">
        <v>168</v>
      </c>
      <c r="K19" s="70" t="s">
        <v>169</v>
      </c>
      <c r="L19" s="70" t="s">
        <v>170</v>
      </c>
      <c r="M19" s="54"/>
      <c r="O19" s="116" t="s">
        <v>208</v>
      </c>
    </row>
    <row r="20" spans="2:15" ht="12.75">
      <c r="B20" s="52"/>
      <c r="C20" s="63" t="s">
        <v>176</v>
      </c>
      <c r="D20" s="43"/>
      <c r="E20" s="43"/>
      <c r="F20" s="43"/>
      <c r="G20" s="43"/>
      <c r="H20" s="64"/>
      <c r="I20" s="114">
        <v>3</v>
      </c>
      <c r="J20" s="115">
        <v>55</v>
      </c>
      <c r="K20" s="115">
        <v>70</v>
      </c>
      <c r="L20" s="115">
        <v>85</v>
      </c>
      <c r="M20" s="54"/>
      <c r="O20" s="117"/>
    </row>
    <row r="21" spans="2:15" ht="13.5" thickBot="1">
      <c r="B21" s="52"/>
      <c r="C21" s="66" t="s">
        <v>173</v>
      </c>
      <c r="D21" s="67"/>
      <c r="E21" s="67"/>
      <c r="F21" s="67"/>
      <c r="G21" s="67"/>
      <c r="H21" s="68"/>
      <c r="I21" s="114"/>
      <c r="J21" s="115"/>
      <c r="K21" s="115"/>
      <c r="L21" s="115"/>
      <c r="M21" s="54"/>
      <c r="O21" s="118"/>
    </row>
    <row r="22" spans="2:13" ht="13.5" thickBot="1">
      <c r="B22" s="52"/>
      <c r="C22" s="43"/>
      <c r="D22" s="43"/>
      <c r="E22" s="43"/>
      <c r="F22" s="43"/>
      <c r="G22" s="43"/>
      <c r="H22" s="43"/>
      <c r="I22" s="43"/>
      <c r="J22" s="43"/>
      <c r="K22" s="43"/>
      <c r="L22" s="43"/>
      <c r="M22" s="54"/>
    </row>
    <row r="23" spans="2:15" ht="12.75">
      <c r="B23" s="52"/>
      <c r="C23" s="60" t="s">
        <v>175</v>
      </c>
      <c r="D23" s="61"/>
      <c r="E23" s="61"/>
      <c r="F23" s="61"/>
      <c r="G23" s="61"/>
      <c r="H23" s="62"/>
      <c r="I23" s="69" t="s">
        <v>171</v>
      </c>
      <c r="J23" s="70" t="s">
        <v>168</v>
      </c>
      <c r="K23" s="70" t="s">
        <v>169</v>
      </c>
      <c r="L23" s="70" t="s">
        <v>170</v>
      </c>
      <c r="M23" s="54"/>
      <c r="O23" s="116" t="s">
        <v>209</v>
      </c>
    </row>
    <row r="24" spans="2:15" ht="12.75">
      <c r="B24" s="52"/>
      <c r="C24" s="63" t="s">
        <v>177</v>
      </c>
      <c r="D24" s="43"/>
      <c r="E24" s="43"/>
      <c r="F24" s="43"/>
      <c r="G24" s="43"/>
      <c r="H24" s="64"/>
      <c r="I24" s="114">
        <v>4</v>
      </c>
      <c r="J24" s="115">
        <v>50</v>
      </c>
      <c r="K24" s="115">
        <v>65</v>
      </c>
      <c r="L24" s="115">
        <v>80</v>
      </c>
      <c r="M24" s="54"/>
      <c r="O24" s="117"/>
    </row>
    <row r="25" spans="2:15" ht="13.5" thickBot="1">
      <c r="B25" s="52"/>
      <c r="C25" s="66"/>
      <c r="D25" s="67"/>
      <c r="E25" s="67"/>
      <c r="F25" s="67"/>
      <c r="G25" s="67"/>
      <c r="H25" s="68"/>
      <c r="I25" s="114"/>
      <c r="J25" s="115"/>
      <c r="K25" s="115"/>
      <c r="L25" s="115"/>
      <c r="M25" s="54"/>
      <c r="O25" s="118"/>
    </row>
    <row r="26" spans="2:13" ht="13.5" thickBot="1">
      <c r="B26" s="52"/>
      <c r="C26" s="43"/>
      <c r="D26" s="43"/>
      <c r="E26" s="43"/>
      <c r="F26" s="43"/>
      <c r="G26" s="43"/>
      <c r="H26" s="43"/>
      <c r="I26" s="43"/>
      <c r="J26" s="43"/>
      <c r="K26" s="43"/>
      <c r="L26" s="43"/>
      <c r="M26" s="54"/>
    </row>
    <row r="27" spans="2:15" ht="12.75">
      <c r="B27" s="52"/>
      <c r="C27" s="60" t="s">
        <v>180</v>
      </c>
      <c r="D27" s="61"/>
      <c r="E27" s="61"/>
      <c r="F27" s="61"/>
      <c r="G27" s="61"/>
      <c r="H27" s="62"/>
      <c r="I27" s="69" t="s">
        <v>171</v>
      </c>
      <c r="J27" s="70" t="s">
        <v>168</v>
      </c>
      <c r="K27" s="70" t="s">
        <v>169</v>
      </c>
      <c r="L27" s="70" t="s">
        <v>170</v>
      </c>
      <c r="M27" s="54"/>
      <c r="O27" s="116" t="s">
        <v>210</v>
      </c>
    </row>
    <row r="28" spans="2:15" ht="12.75">
      <c r="B28" s="52"/>
      <c r="C28" s="63" t="s">
        <v>181</v>
      </c>
      <c r="D28" s="43"/>
      <c r="E28" s="43"/>
      <c r="F28" s="43"/>
      <c r="G28" s="43"/>
      <c r="H28" s="64"/>
      <c r="I28" s="114">
        <v>5</v>
      </c>
      <c r="J28" s="115">
        <v>45</v>
      </c>
      <c r="K28" s="115">
        <v>60</v>
      </c>
      <c r="L28" s="115">
        <v>75</v>
      </c>
      <c r="M28" s="54"/>
      <c r="O28" s="117"/>
    </row>
    <row r="29" spans="2:15" ht="13.5" thickBot="1">
      <c r="B29" s="52"/>
      <c r="C29" s="66"/>
      <c r="D29" s="67"/>
      <c r="E29" s="67"/>
      <c r="F29" s="67"/>
      <c r="G29" s="67"/>
      <c r="H29" s="68"/>
      <c r="I29" s="114"/>
      <c r="J29" s="115"/>
      <c r="K29" s="115"/>
      <c r="L29" s="115"/>
      <c r="M29" s="54"/>
      <c r="O29" s="118"/>
    </row>
    <row r="30" spans="2:13" ht="13.5" thickBot="1">
      <c r="B30" s="52"/>
      <c r="C30" s="43"/>
      <c r="D30" s="43"/>
      <c r="E30" s="43"/>
      <c r="F30" s="43"/>
      <c r="G30" s="43"/>
      <c r="H30" s="43"/>
      <c r="I30" s="43"/>
      <c r="J30" s="43"/>
      <c r="K30" s="43"/>
      <c r="L30" s="43"/>
      <c r="M30" s="54"/>
    </row>
    <row r="31" spans="2:15" ht="12.75">
      <c r="B31" s="52"/>
      <c r="C31" s="60" t="s">
        <v>179</v>
      </c>
      <c r="D31" s="61"/>
      <c r="E31" s="61"/>
      <c r="F31" s="61"/>
      <c r="G31" s="61"/>
      <c r="H31" s="62"/>
      <c r="I31" s="69" t="s">
        <v>171</v>
      </c>
      <c r="J31" s="70" t="s">
        <v>168</v>
      </c>
      <c r="K31" s="70" t="s">
        <v>169</v>
      </c>
      <c r="L31" s="70" t="s">
        <v>170</v>
      </c>
      <c r="M31" s="54"/>
      <c r="O31" s="116" t="s">
        <v>211</v>
      </c>
    </row>
    <row r="32" spans="2:15" ht="12.75">
      <c r="B32" s="52"/>
      <c r="C32" s="63" t="s">
        <v>178</v>
      </c>
      <c r="D32" s="43"/>
      <c r="E32" s="43"/>
      <c r="F32" s="43"/>
      <c r="G32" s="43"/>
      <c r="H32" s="64"/>
      <c r="I32" s="65">
        <v>6</v>
      </c>
      <c r="J32" s="71">
        <v>40</v>
      </c>
      <c r="K32" s="71">
        <v>55</v>
      </c>
      <c r="L32" s="71">
        <v>70</v>
      </c>
      <c r="M32" s="54"/>
      <c r="O32" s="117"/>
    </row>
    <row r="33" spans="2:15" ht="13.5" thickBot="1">
      <c r="B33" s="52"/>
      <c r="C33" s="66"/>
      <c r="D33" s="67"/>
      <c r="E33" s="67"/>
      <c r="F33" s="67"/>
      <c r="G33" s="67"/>
      <c r="H33" s="68"/>
      <c r="I33" s="65">
        <v>7</v>
      </c>
      <c r="J33" s="71">
        <v>40</v>
      </c>
      <c r="K33" s="71">
        <v>55</v>
      </c>
      <c r="L33" s="71">
        <v>70</v>
      </c>
      <c r="M33" s="54"/>
      <c r="O33" s="118"/>
    </row>
    <row r="34" spans="2:13" ht="13.5" thickBot="1">
      <c r="B34" s="58"/>
      <c r="C34" s="41"/>
      <c r="D34" s="41"/>
      <c r="E34" s="41"/>
      <c r="F34" s="41"/>
      <c r="G34" s="41"/>
      <c r="H34" s="41"/>
      <c r="I34" s="41"/>
      <c r="J34" s="41"/>
      <c r="K34" s="41"/>
      <c r="L34" s="41"/>
      <c r="M34" s="59"/>
    </row>
  </sheetData>
  <mergeCells count="17">
    <mergeCell ref="O31:O33"/>
    <mergeCell ref="O15:O17"/>
    <mergeCell ref="O23:O25"/>
    <mergeCell ref="O19:O21"/>
    <mergeCell ref="O27:O29"/>
    <mergeCell ref="I20:I21"/>
    <mergeCell ref="J20:J21"/>
    <mergeCell ref="K20:K21"/>
    <mergeCell ref="L20:L21"/>
    <mergeCell ref="I24:I25"/>
    <mergeCell ref="J24:J25"/>
    <mergeCell ref="K24:K25"/>
    <mergeCell ref="L24:L25"/>
    <mergeCell ref="I28:I29"/>
    <mergeCell ref="J28:J29"/>
    <mergeCell ref="K28:K29"/>
    <mergeCell ref="L28:L29"/>
  </mergeCells>
  <printOptions/>
  <pageMargins left="0.1968503937007874" right="0.1968503937007874"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250"/>
  <sheetViews>
    <sheetView tabSelected="1" zoomScale="115" zoomScaleNormal="115" workbookViewId="0" topLeftCell="A34">
      <selection activeCell="M239" sqref="M239"/>
    </sheetView>
  </sheetViews>
  <sheetFormatPr defaultColWidth="9.140625" defaultRowHeight="12.75"/>
  <cols>
    <col min="1" max="1" width="0.71875" style="1" customWidth="1"/>
    <col min="2" max="2" width="3.8515625" style="1" customWidth="1"/>
    <col min="3" max="3" width="12.421875" style="1" customWidth="1"/>
    <col min="4" max="4" width="10.57421875" style="1" customWidth="1"/>
    <col min="5" max="5" width="11.57421875" style="1" customWidth="1"/>
    <col min="6" max="6" width="11.8515625" style="1" customWidth="1"/>
    <col min="7" max="7" width="4.28125" style="1" customWidth="1"/>
    <col min="8" max="8" width="9.57421875" style="1" customWidth="1"/>
    <col min="9" max="9" width="14.28125" style="1" customWidth="1"/>
    <col min="10" max="10" width="7.00390625" style="1" customWidth="1"/>
    <col min="11" max="11" width="10.8515625" style="1" customWidth="1"/>
    <col min="12" max="12" width="3.421875" style="1" bestFit="1" customWidth="1"/>
    <col min="13" max="13" width="16.28125" style="1" bestFit="1" customWidth="1"/>
    <col min="14" max="16384" width="9.140625" style="1" customWidth="1"/>
  </cols>
  <sheetData>
    <row r="1" spans="2:11" ht="7.5" customHeight="1">
      <c r="B1" s="2"/>
      <c r="C1" s="2"/>
      <c r="D1" s="2"/>
      <c r="E1" s="2"/>
      <c r="F1" s="2"/>
      <c r="G1" s="2"/>
      <c r="H1" s="2"/>
      <c r="I1" s="2"/>
      <c r="J1" s="2"/>
      <c r="K1" s="2"/>
    </row>
    <row r="2" spans="2:11" ht="18">
      <c r="B2" s="131" t="s">
        <v>4</v>
      </c>
      <c r="C2" s="131"/>
      <c r="D2" s="131"/>
      <c r="E2" s="131"/>
      <c r="F2" s="131"/>
      <c r="G2" s="131"/>
      <c r="H2" s="131"/>
      <c r="I2" s="131"/>
      <c r="J2" s="131"/>
      <c r="K2" s="131"/>
    </row>
    <row r="3" spans="2:11" ht="15" customHeight="1">
      <c r="B3" s="132" t="s">
        <v>5</v>
      </c>
      <c r="C3" s="132"/>
      <c r="D3" s="132"/>
      <c r="E3" s="132"/>
      <c r="F3" s="132"/>
      <c r="G3" s="132"/>
      <c r="H3" s="132"/>
      <c r="I3" s="132"/>
      <c r="J3" s="132"/>
      <c r="K3" s="132"/>
    </row>
    <row r="4" spans="2:11" ht="12.75">
      <c r="B4" s="132" t="s">
        <v>6</v>
      </c>
      <c r="C4" s="132"/>
      <c r="D4" s="132"/>
      <c r="E4" s="132"/>
      <c r="F4" s="132"/>
      <c r="G4" s="132"/>
      <c r="H4" s="132"/>
      <c r="I4" s="132"/>
      <c r="J4" s="132"/>
      <c r="K4" s="132"/>
    </row>
    <row r="5" spans="2:11" ht="15" customHeight="1">
      <c r="B5" s="6" t="s">
        <v>195</v>
      </c>
      <c r="C5" s="6"/>
      <c r="D5" s="83"/>
      <c r="E5" s="83"/>
      <c r="F5" s="83"/>
      <c r="G5" s="6" t="s">
        <v>194</v>
      </c>
      <c r="H5" s="6"/>
      <c r="I5" s="83"/>
      <c r="J5" s="83"/>
      <c r="K5" s="83"/>
    </row>
    <row r="6" spans="2:11" ht="15" customHeight="1">
      <c r="B6" s="6" t="s">
        <v>7</v>
      </c>
      <c r="C6" s="6"/>
      <c r="D6" s="6"/>
      <c r="E6" s="83"/>
      <c r="F6" s="83"/>
      <c r="G6" s="83"/>
      <c r="H6" s="83"/>
      <c r="I6" s="83"/>
      <c r="J6" s="83"/>
      <c r="K6" s="83"/>
    </row>
    <row r="7" spans="2:11" ht="15" customHeight="1">
      <c r="B7" s="6" t="s">
        <v>189</v>
      </c>
      <c r="C7" s="84"/>
      <c r="D7" s="6" t="s">
        <v>190</v>
      </c>
      <c r="E7" s="84"/>
      <c r="F7" s="6" t="s">
        <v>191</v>
      </c>
      <c r="G7" s="84"/>
      <c r="H7" s="6" t="s">
        <v>192</v>
      </c>
      <c r="I7" s="84"/>
      <c r="J7" s="6" t="s">
        <v>193</v>
      </c>
      <c r="K7" s="84"/>
    </row>
    <row r="8" spans="2:11" ht="15" customHeight="1">
      <c r="B8" s="6" t="s">
        <v>189</v>
      </c>
      <c r="C8" s="84"/>
      <c r="D8" s="6" t="s">
        <v>190</v>
      </c>
      <c r="E8" s="84"/>
      <c r="F8" s="6" t="s">
        <v>191</v>
      </c>
      <c r="G8" s="84"/>
      <c r="H8" s="6" t="s">
        <v>192</v>
      </c>
      <c r="I8" s="84"/>
      <c r="J8" s="6" t="s">
        <v>193</v>
      </c>
      <c r="K8" s="84"/>
    </row>
    <row r="9" spans="2:11" ht="15" customHeight="1">
      <c r="B9" s="3"/>
      <c r="C9" s="3"/>
      <c r="D9" s="77" t="s">
        <v>196</v>
      </c>
      <c r="E9" s="77"/>
      <c r="F9" s="78">
        <f>K7+K8</f>
        <v>0</v>
      </c>
      <c r="G9" s="77"/>
      <c r="H9" s="77" t="s">
        <v>197</v>
      </c>
      <c r="I9" s="77"/>
      <c r="J9" s="77" t="s">
        <v>113</v>
      </c>
      <c r="K9" s="78">
        <f>((F9*160)+(F9*160*5/100))</f>
        <v>0</v>
      </c>
    </row>
    <row r="10" spans="2:11" ht="15" customHeight="1">
      <c r="B10" s="4" t="s">
        <v>8</v>
      </c>
      <c r="C10" s="3"/>
      <c r="D10" s="73" t="s">
        <v>171</v>
      </c>
      <c r="E10" s="75"/>
      <c r="F10" s="3" t="s">
        <v>15</v>
      </c>
      <c r="G10" s="3"/>
      <c r="H10" s="3"/>
      <c r="I10" s="3"/>
      <c r="J10" s="3"/>
      <c r="K10" s="47" t="s">
        <v>9</v>
      </c>
    </row>
    <row r="11" spans="2:11" ht="12.75">
      <c r="B11" s="3"/>
      <c r="C11" s="3"/>
      <c r="D11" s="3"/>
      <c r="E11" s="3"/>
      <c r="F11" s="3"/>
      <c r="G11" s="3"/>
      <c r="H11" s="3"/>
      <c r="I11" s="3"/>
      <c r="J11" s="3"/>
      <c r="K11" s="3"/>
    </row>
    <row r="12" spans="2:11" ht="12.75">
      <c r="B12" s="4" t="s">
        <v>10</v>
      </c>
      <c r="C12" s="3"/>
      <c r="D12" s="3"/>
      <c r="E12" s="3"/>
      <c r="F12" s="3"/>
      <c r="G12" s="3" t="s">
        <v>11</v>
      </c>
      <c r="H12" s="3"/>
      <c r="I12" s="74">
        <f>IF(E10=1,Informazioni!L16,IF(E10=2,Informazioni!L17,IF(E10=3,Informazioni!L20,IF(E10=4,Informazioni!L24,IF(E10=5,Informazioni!L28,IF(E10=6,Informazioni!L32,IF(E10=7,Informazioni!L33,"")))))))</f>
      </c>
      <c r="J12" s="3"/>
      <c r="K12" s="3"/>
    </row>
    <row r="13" spans="2:11" ht="12.75">
      <c r="B13" s="5" t="s">
        <v>14</v>
      </c>
      <c r="C13" s="3"/>
      <c r="D13" s="3"/>
      <c r="E13" s="3"/>
      <c r="F13" s="3"/>
      <c r="G13" s="3" t="s">
        <v>12</v>
      </c>
      <c r="H13" s="3"/>
      <c r="I13" s="74">
        <f>IF(E10=1,Informazioni!K16,IF(E10=2,Informazioni!K17,IF(E10=3,Informazioni!K20,IF(E10=4,Informazioni!K24,IF(E10=5,Informazioni!K28,IF(E10=6,Informazioni!K32,IF(E10=7,Informazioni!K33,"")))))))</f>
      </c>
      <c r="J13" s="3"/>
      <c r="K13" s="3"/>
    </row>
    <row r="14" spans="2:11" ht="12.75">
      <c r="B14" s="3"/>
      <c r="C14" s="3"/>
      <c r="D14" s="3"/>
      <c r="E14" s="3"/>
      <c r="F14" s="3"/>
      <c r="G14" s="3" t="s">
        <v>13</v>
      </c>
      <c r="H14" s="3"/>
      <c r="I14" s="74">
        <f>IF(E10=1,Informazioni!J16,IF(E10=2,Informazioni!J17,IF(E10=3,Informazioni!J20,IF(E10=4,Informazioni!J24,IF(E10=5,Informazioni!J28,IF(E10=6,Informazioni!J32,IF(E10=7,Informazioni!J33,"")))))))</f>
      </c>
      <c r="J14" s="3"/>
      <c r="K14" s="3"/>
    </row>
    <row r="15" spans="2:11" ht="12.75">
      <c r="B15" s="3"/>
      <c r="C15" s="3"/>
      <c r="D15" s="3"/>
      <c r="E15" s="3"/>
      <c r="F15" s="3"/>
      <c r="G15" s="3"/>
      <c r="H15" s="3"/>
      <c r="I15" s="45"/>
      <c r="J15" s="3"/>
      <c r="K15" s="3"/>
    </row>
    <row r="16" spans="2:11" ht="12" customHeight="1">
      <c r="B16" s="4" t="s">
        <v>35</v>
      </c>
      <c r="C16" s="3"/>
      <c r="D16" s="3"/>
      <c r="E16" s="3"/>
      <c r="F16" s="3"/>
      <c r="G16" s="3"/>
      <c r="H16" s="3"/>
      <c r="I16" s="3"/>
      <c r="J16" s="3"/>
      <c r="K16" s="3"/>
    </row>
    <row r="17" spans="2:11" ht="12" customHeight="1">
      <c r="B17" s="4"/>
      <c r="C17" s="3"/>
      <c r="D17" s="3"/>
      <c r="E17" s="3"/>
      <c r="F17" s="3"/>
      <c r="G17" s="3"/>
      <c r="H17" s="3"/>
      <c r="I17" s="3"/>
      <c r="J17" s="3"/>
      <c r="K17" s="3"/>
    </row>
    <row r="18" spans="2:11" ht="87.75" customHeight="1">
      <c r="B18" s="128" t="s">
        <v>198</v>
      </c>
      <c r="C18" s="128"/>
      <c r="D18" s="128"/>
      <c r="E18" s="128"/>
      <c r="F18" s="128"/>
      <c r="G18" s="128"/>
      <c r="H18" s="128"/>
      <c r="I18" s="128"/>
      <c r="J18" s="128"/>
      <c r="K18" s="128"/>
    </row>
    <row r="19" spans="2:11" ht="12" customHeight="1">
      <c r="B19" s="3"/>
      <c r="C19" s="3"/>
      <c r="D19" s="3"/>
      <c r="E19" s="3"/>
      <c r="F19" s="3"/>
      <c r="G19" s="3"/>
      <c r="H19" s="3"/>
      <c r="I19" s="3"/>
      <c r="J19" s="3"/>
      <c r="K19" s="3"/>
    </row>
    <row r="20" spans="2:13" ht="12" customHeight="1">
      <c r="B20" s="3" t="s">
        <v>0</v>
      </c>
      <c r="C20" s="48"/>
      <c r="D20" s="3" t="s">
        <v>1</v>
      </c>
      <c r="E20" s="80"/>
      <c r="F20" s="7" t="s">
        <v>2</v>
      </c>
      <c r="G20" s="3" t="s">
        <v>0</v>
      </c>
      <c r="H20" s="48"/>
      <c r="I20" s="8" t="s">
        <v>185</v>
      </c>
      <c r="J20" s="9"/>
      <c r="K20" s="79"/>
      <c r="L20" s="10" t="s">
        <v>183</v>
      </c>
      <c r="M20" s="127"/>
    </row>
    <row r="21" spans="2:13" ht="12" customHeight="1">
      <c r="B21" s="3" t="s">
        <v>188</v>
      </c>
      <c r="C21" s="11"/>
      <c r="D21" s="3"/>
      <c r="E21" s="12"/>
      <c r="F21" s="7" t="s">
        <v>17</v>
      </c>
      <c r="G21" s="3" t="s">
        <v>0</v>
      </c>
      <c r="H21" s="48"/>
      <c r="I21" s="8" t="s">
        <v>186</v>
      </c>
      <c r="J21" s="9"/>
      <c r="K21" s="76"/>
      <c r="L21" s="10" t="s">
        <v>184</v>
      </c>
      <c r="M21" s="127"/>
    </row>
    <row r="22" spans="2:11" ht="12" customHeight="1">
      <c r="B22" s="3"/>
      <c r="C22" s="3"/>
      <c r="D22" s="3"/>
      <c r="E22" s="3"/>
      <c r="F22" s="3"/>
      <c r="G22" s="3"/>
      <c r="H22" s="3"/>
      <c r="I22" s="3"/>
      <c r="J22" s="3"/>
      <c r="K22" s="3"/>
    </row>
    <row r="23" spans="2:11" ht="12" customHeight="1">
      <c r="B23" s="3" t="s">
        <v>16</v>
      </c>
      <c r="C23" s="3"/>
      <c r="D23" s="3"/>
      <c r="E23" s="3"/>
      <c r="F23" s="3"/>
      <c r="G23" s="3"/>
      <c r="H23" s="3"/>
      <c r="I23" s="3"/>
      <c r="J23" s="3"/>
      <c r="K23" s="3"/>
    </row>
    <row r="24" spans="2:11" ht="12" customHeight="1">
      <c r="B24" s="3" t="s">
        <v>187</v>
      </c>
      <c r="C24" s="3"/>
      <c r="D24" s="3"/>
      <c r="E24" s="3"/>
      <c r="F24" s="3"/>
      <c r="G24" s="3"/>
      <c r="H24" s="3"/>
      <c r="I24" s="3"/>
      <c r="J24" s="3"/>
      <c r="K24" s="3"/>
    </row>
    <row r="25" spans="2:11" ht="12" customHeight="1">
      <c r="B25" s="3" t="s">
        <v>18</v>
      </c>
      <c r="C25" s="3"/>
      <c r="D25" s="3"/>
      <c r="E25" s="3"/>
      <c r="F25" s="3"/>
      <c r="G25" s="3"/>
      <c r="H25" s="3"/>
      <c r="I25" s="3"/>
      <c r="J25" s="3"/>
      <c r="K25" s="3"/>
    </row>
    <row r="26" spans="2:11" ht="12" customHeight="1">
      <c r="B26" s="3" t="s">
        <v>19</v>
      </c>
      <c r="C26" s="3"/>
      <c r="D26" s="3"/>
      <c r="E26" s="3"/>
      <c r="F26" s="3"/>
      <c r="G26" s="3"/>
      <c r="H26" s="3"/>
      <c r="I26" s="3"/>
      <c r="J26" s="3"/>
      <c r="K26" s="3"/>
    </row>
    <row r="27" spans="2:11" ht="12" customHeight="1">
      <c r="B27" s="3"/>
      <c r="C27" s="3"/>
      <c r="D27" s="3"/>
      <c r="E27" s="3"/>
      <c r="F27" s="3"/>
      <c r="G27" s="3"/>
      <c r="H27" s="3"/>
      <c r="I27" s="3"/>
      <c r="J27" s="3"/>
      <c r="K27" s="3"/>
    </row>
    <row r="28" spans="2:11" ht="12" customHeight="1">
      <c r="B28" s="3" t="s">
        <v>0</v>
      </c>
      <c r="C28" s="49"/>
      <c r="D28" s="3" t="s">
        <v>3</v>
      </c>
      <c r="E28" s="13" t="s">
        <v>0</v>
      </c>
      <c r="F28" s="76"/>
      <c r="G28" s="3"/>
      <c r="H28" s="3"/>
      <c r="I28" s="3"/>
      <c r="J28" s="3"/>
      <c r="K28" s="3"/>
    </row>
    <row r="29" spans="2:11" ht="12" customHeight="1">
      <c r="B29" s="3" t="s">
        <v>0</v>
      </c>
      <c r="C29" s="49"/>
      <c r="D29" s="14" t="s">
        <v>20</v>
      </c>
      <c r="E29" s="13" t="s">
        <v>0</v>
      </c>
      <c r="F29" s="76"/>
      <c r="G29" s="3"/>
      <c r="H29" s="3"/>
      <c r="I29" s="3"/>
      <c r="J29" s="3"/>
      <c r="K29" s="3"/>
    </row>
    <row r="30" spans="2:11" ht="12" customHeight="1">
      <c r="B30" s="3"/>
      <c r="C30" s="3"/>
      <c r="D30" s="3"/>
      <c r="E30" s="3"/>
      <c r="F30" s="3"/>
      <c r="G30" s="3"/>
      <c r="H30" s="3"/>
      <c r="I30" s="3"/>
      <c r="J30" s="3"/>
      <c r="K30" s="3"/>
    </row>
    <row r="31" spans="2:11" ht="12" customHeight="1">
      <c r="B31" s="3" t="s">
        <v>21</v>
      </c>
      <c r="C31" s="3"/>
      <c r="D31" s="3"/>
      <c r="E31" s="3"/>
      <c r="F31" s="3"/>
      <c r="G31" s="3"/>
      <c r="H31" s="3"/>
      <c r="I31" s="3"/>
      <c r="J31" s="3"/>
      <c r="K31" s="3"/>
    </row>
    <row r="32" spans="2:11" ht="12" customHeight="1">
      <c r="B32" s="3" t="s">
        <v>22</v>
      </c>
      <c r="C32" s="3"/>
      <c r="D32" s="3"/>
      <c r="E32" s="3"/>
      <c r="F32" s="3"/>
      <c r="G32" s="3"/>
      <c r="H32" s="3"/>
      <c r="I32" s="3"/>
      <c r="J32" s="3"/>
      <c r="K32" s="3"/>
    </row>
    <row r="33" spans="2:11" ht="12" customHeight="1">
      <c r="B33" s="3" t="s">
        <v>23</v>
      </c>
      <c r="C33" s="3"/>
      <c r="D33" s="3"/>
      <c r="E33" s="3"/>
      <c r="F33" s="3"/>
      <c r="G33" s="3"/>
      <c r="H33" s="3"/>
      <c r="I33" s="3"/>
      <c r="J33" s="3"/>
      <c r="K33" s="3"/>
    </row>
    <row r="34" spans="2:11" ht="12" customHeight="1">
      <c r="B34" s="3" t="s">
        <v>24</v>
      </c>
      <c r="C34" s="3"/>
      <c r="D34" s="3"/>
      <c r="E34" s="3"/>
      <c r="F34" s="3"/>
      <c r="G34" s="3"/>
      <c r="H34" s="3"/>
      <c r="I34" s="3"/>
      <c r="J34" s="3"/>
      <c r="K34" s="3"/>
    </row>
    <row r="35" spans="2:11" ht="12" customHeight="1">
      <c r="B35" s="3"/>
      <c r="C35" s="3"/>
      <c r="D35" s="3"/>
      <c r="E35" s="3"/>
      <c r="F35" s="3"/>
      <c r="G35" s="3"/>
      <c r="H35" s="3"/>
      <c r="I35" s="3"/>
      <c r="J35" s="3"/>
      <c r="K35" s="3"/>
    </row>
    <row r="36" spans="2:11" ht="12" customHeight="1">
      <c r="B36" s="3" t="s">
        <v>0</v>
      </c>
      <c r="C36" s="49"/>
      <c r="D36" s="3" t="s">
        <v>20</v>
      </c>
      <c r="E36" s="13" t="s">
        <v>0</v>
      </c>
      <c r="F36" s="76"/>
      <c r="G36" s="3"/>
      <c r="H36" s="3"/>
      <c r="I36" s="3"/>
      <c r="J36" s="3"/>
      <c r="K36" s="3"/>
    </row>
    <row r="37" spans="2:11" ht="12" customHeight="1">
      <c r="B37" s="3" t="s">
        <v>0</v>
      </c>
      <c r="C37" s="49"/>
      <c r="D37" s="3" t="s">
        <v>25</v>
      </c>
      <c r="E37" s="13" t="s">
        <v>0</v>
      </c>
      <c r="F37" s="76"/>
      <c r="G37" s="3"/>
      <c r="H37" s="3"/>
      <c r="I37" s="3"/>
      <c r="J37" s="3"/>
      <c r="K37" s="3"/>
    </row>
    <row r="38" spans="2:11" ht="12" customHeight="1">
      <c r="B38" s="3"/>
      <c r="C38" s="3"/>
      <c r="D38" s="3"/>
      <c r="E38" s="3"/>
      <c r="F38" s="3"/>
      <c r="G38" s="3"/>
      <c r="H38" s="3"/>
      <c r="I38" s="3"/>
      <c r="J38" s="3"/>
      <c r="K38" s="3"/>
    </row>
    <row r="39" spans="2:11" ht="12" customHeight="1">
      <c r="B39" s="3" t="s">
        <v>26</v>
      </c>
      <c r="C39" s="3"/>
      <c r="D39" s="3"/>
      <c r="E39" s="3"/>
      <c r="F39" s="3"/>
      <c r="G39" s="3"/>
      <c r="H39" s="3"/>
      <c r="I39" s="3"/>
      <c r="J39" s="3"/>
      <c r="K39" s="3"/>
    </row>
    <row r="40" spans="2:11" ht="12" customHeight="1">
      <c r="B40" s="3" t="s">
        <v>27</v>
      </c>
      <c r="C40" s="3"/>
      <c r="D40" s="3"/>
      <c r="E40" s="3"/>
      <c r="F40" s="3"/>
      <c r="G40" s="3"/>
      <c r="H40" s="3"/>
      <c r="I40" s="3"/>
      <c r="J40" s="3"/>
      <c r="K40" s="3"/>
    </row>
    <row r="41" spans="2:11" ht="12" customHeight="1">
      <c r="B41" s="3" t="s">
        <v>28</v>
      </c>
      <c r="C41" s="3"/>
      <c r="D41" s="3"/>
      <c r="E41" s="3"/>
      <c r="F41" s="3"/>
      <c r="G41" s="3"/>
      <c r="H41" s="3"/>
      <c r="I41" s="3"/>
      <c r="J41" s="3"/>
      <c r="K41" s="3"/>
    </row>
    <row r="42" spans="2:11" ht="12" customHeight="1">
      <c r="B42" s="3" t="s">
        <v>29</v>
      </c>
      <c r="C42" s="3"/>
      <c r="D42" s="3"/>
      <c r="E42" s="3"/>
      <c r="F42" s="3"/>
      <c r="G42" s="3"/>
      <c r="H42" s="3"/>
      <c r="I42" s="3"/>
      <c r="J42" s="3"/>
      <c r="K42" s="3"/>
    </row>
    <row r="43" spans="2:11" ht="12" customHeight="1">
      <c r="B43" s="3"/>
      <c r="C43" s="3"/>
      <c r="D43" s="3"/>
      <c r="E43" s="3"/>
      <c r="F43" s="3"/>
      <c r="G43" s="3"/>
      <c r="H43" s="3"/>
      <c r="I43" s="3"/>
      <c r="J43" s="3"/>
      <c r="K43" s="3"/>
    </row>
    <row r="44" spans="2:11" ht="12" customHeight="1">
      <c r="B44" s="3" t="s">
        <v>0</v>
      </c>
      <c r="C44" s="49"/>
      <c r="D44" s="3" t="s">
        <v>25</v>
      </c>
      <c r="E44" s="13" t="s">
        <v>0</v>
      </c>
      <c r="F44" s="76"/>
      <c r="G44" s="3"/>
      <c r="H44" s="3"/>
      <c r="I44" s="3"/>
      <c r="J44" s="3"/>
      <c r="K44" s="3"/>
    </row>
    <row r="45" spans="2:11" ht="12" customHeight="1">
      <c r="B45" s="3" t="s">
        <v>0</v>
      </c>
      <c r="C45" s="49"/>
      <c r="D45" s="3" t="s">
        <v>30</v>
      </c>
      <c r="E45" s="13" t="s">
        <v>0</v>
      </c>
      <c r="F45" s="76"/>
      <c r="G45" s="3"/>
      <c r="H45" s="3"/>
      <c r="I45" s="3"/>
      <c r="J45" s="3"/>
      <c r="K45" s="3"/>
    </row>
    <row r="46" spans="2:11" ht="12" customHeight="1">
      <c r="B46" s="3"/>
      <c r="C46" s="3"/>
      <c r="D46" s="3"/>
      <c r="E46" s="3"/>
      <c r="F46" s="3"/>
      <c r="G46" s="3"/>
      <c r="H46" s="3"/>
      <c r="I46" s="3"/>
      <c r="J46" s="3"/>
      <c r="K46" s="3"/>
    </row>
    <row r="47" spans="2:11" ht="12" customHeight="1">
      <c r="B47" s="3" t="s">
        <v>164</v>
      </c>
      <c r="C47" s="3"/>
      <c r="D47" s="3"/>
      <c r="E47" s="3"/>
      <c r="F47" s="3"/>
      <c r="G47" s="3"/>
      <c r="H47" s="3"/>
      <c r="I47" s="3"/>
      <c r="J47" s="3"/>
      <c r="K47" s="3"/>
    </row>
    <row r="48" spans="2:11" ht="12" customHeight="1">
      <c r="B48" s="3" t="s">
        <v>165</v>
      </c>
      <c r="C48" s="3"/>
      <c r="D48" s="3"/>
      <c r="E48" s="3"/>
      <c r="F48" s="3"/>
      <c r="G48" s="3"/>
      <c r="H48" s="3"/>
      <c r="I48" s="3"/>
      <c r="J48" s="3"/>
      <c r="K48" s="3"/>
    </row>
    <row r="49" spans="2:11" ht="12" customHeight="1">
      <c r="B49" s="3"/>
      <c r="C49" s="3"/>
      <c r="D49" s="3"/>
      <c r="E49" s="3"/>
      <c r="F49" s="3"/>
      <c r="G49" s="3"/>
      <c r="H49" s="3"/>
      <c r="I49" s="3"/>
      <c r="J49" s="3"/>
      <c r="K49" s="3"/>
    </row>
    <row r="50" spans="2:11" ht="12" customHeight="1">
      <c r="B50" s="3" t="s">
        <v>0</v>
      </c>
      <c r="C50" s="49"/>
      <c r="D50" s="3" t="s">
        <v>3</v>
      </c>
      <c r="E50" s="13" t="s">
        <v>0</v>
      </c>
      <c r="F50" s="76"/>
      <c r="G50" s="3"/>
      <c r="H50" s="3"/>
      <c r="I50" s="3"/>
      <c r="J50" s="3"/>
      <c r="K50" s="3"/>
    </row>
    <row r="51" spans="2:11" ht="12" customHeight="1">
      <c r="B51" s="3"/>
      <c r="C51" s="3"/>
      <c r="D51" s="3"/>
      <c r="E51" s="3"/>
      <c r="F51" s="3"/>
      <c r="G51" s="3"/>
      <c r="H51" s="3"/>
      <c r="I51" s="3"/>
      <c r="J51" s="3"/>
      <c r="K51" s="3"/>
    </row>
    <row r="52" spans="2:11" ht="12" customHeight="1">
      <c r="B52" s="3" t="s">
        <v>31</v>
      </c>
      <c r="C52" s="3"/>
      <c r="D52" s="3"/>
      <c r="E52" s="3"/>
      <c r="F52" s="3"/>
      <c r="G52" s="3"/>
      <c r="H52" s="3"/>
      <c r="I52" s="3"/>
      <c r="J52" s="3"/>
      <c r="K52" s="3"/>
    </row>
    <row r="53" spans="2:11" ht="12" customHeight="1">
      <c r="B53" s="3" t="s">
        <v>32</v>
      </c>
      <c r="C53" s="3"/>
      <c r="D53" s="3"/>
      <c r="E53" s="3"/>
      <c r="F53" s="3"/>
      <c r="G53" s="3"/>
      <c r="H53" s="3"/>
      <c r="I53" s="3"/>
      <c r="J53" s="3"/>
      <c r="K53" s="3"/>
    </row>
    <row r="54" spans="2:11" ht="12" customHeight="1">
      <c r="B54" s="3"/>
      <c r="C54" s="3"/>
      <c r="D54" s="3"/>
      <c r="E54" s="3"/>
      <c r="F54" s="3"/>
      <c r="G54" s="3"/>
      <c r="H54" s="3"/>
      <c r="I54" s="3"/>
      <c r="J54" s="3"/>
      <c r="K54" s="3"/>
    </row>
    <row r="55" spans="2:11" ht="12" customHeight="1">
      <c r="B55" s="3" t="s">
        <v>0</v>
      </c>
      <c r="C55" s="49"/>
      <c r="D55" s="3" t="s">
        <v>33</v>
      </c>
      <c r="E55" s="13" t="s">
        <v>0</v>
      </c>
      <c r="F55" s="76"/>
      <c r="G55" s="3"/>
      <c r="H55" s="3"/>
      <c r="I55" s="3"/>
      <c r="J55" s="3"/>
      <c r="K55" s="3"/>
    </row>
    <row r="56" spans="2:11" ht="12" customHeight="1">
      <c r="B56" s="3"/>
      <c r="C56" s="37"/>
      <c r="D56" s="3"/>
      <c r="E56" s="13"/>
      <c r="F56" s="12"/>
      <c r="G56" s="3"/>
      <c r="H56" s="3"/>
      <c r="I56" s="3"/>
      <c r="J56" s="3"/>
      <c r="K56" s="3"/>
    </row>
    <row r="57" spans="2:11" ht="12" customHeight="1">
      <c r="B57" s="3"/>
      <c r="C57" s="3"/>
      <c r="D57" s="3"/>
      <c r="E57" s="3"/>
      <c r="F57" s="4" t="s">
        <v>34</v>
      </c>
      <c r="G57" s="3"/>
      <c r="H57" s="3"/>
      <c r="I57" s="3"/>
      <c r="J57" s="15"/>
      <c r="K57" s="16"/>
    </row>
    <row r="58" spans="2:11" ht="12" customHeight="1">
      <c r="B58" s="3"/>
      <c r="C58" s="3"/>
      <c r="D58" s="3"/>
      <c r="E58" s="3"/>
      <c r="F58" s="4"/>
      <c r="G58" s="3"/>
      <c r="H58" s="3"/>
      <c r="I58" s="3"/>
      <c r="J58" s="81"/>
      <c r="K58" s="46"/>
    </row>
    <row r="59" spans="2:11" ht="12" customHeight="1">
      <c r="B59" s="3"/>
      <c r="C59" s="3"/>
      <c r="D59" s="3"/>
      <c r="E59" s="3"/>
      <c r="F59" s="4"/>
      <c r="G59" s="3"/>
      <c r="H59" s="3"/>
      <c r="I59" s="3"/>
      <c r="J59" s="81"/>
      <c r="K59" s="46"/>
    </row>
    <row r="60" ht="12" customHeight="1">
      <c r="B60" s="4" t="s">
        <v>36</v>
      </c>
    </row>
    <row r="61" ht="12" customHeight="1">
      <c r="B61" s="4"/>
    </row>
    <row r="62" ht="12" customHeight="1">
      <c r="B62" s="17" t="s">
        <v>37</v>
      </c>
    </row>
    <row r="63" ht="12" customHeight="1" thickBot="1">
      <c r="B63" s="17"/>
    </row>
    <row r="64" spans="2:11" ht="9.75" customHeight="1" thickBot="1">
      <c r="B64" s="24"/>
      <c r="C64" s="6" t="s">
        <v>38</v>
      </c>
      <c r="J64" s="18"/>
      <c r="K64" s="19"/>
    </row>
    <row r="65" spans="2:11" ht="9.75" customHeight="1" thickBot="1">
      <c r="B65" s="24"/>
      <c r="C65" s="6" t="s">
        <v>39</v>
      </c>
      <c r="K65" s="19"/>
    </row>
    <row r="66" spans="2:11" ht="9.75" customHeight="1" thickBot="1">
      <c r="B66" s="34"/>
      <c r="C66" s="6" t="s">
        <v>40</v>
      </c>
      <c r="K66" s="19"/>
    </row>
    <row r="67" spans="9:11" ht="12" customHeight="1">
      <c r="I67" s="20" t="s">
        <v>41</v>
      </c>
      <c r="K67" s="21">
        <f>IF(B64="",IF(B65="",IF(B66="","",I14),I13),I12)</f>
      </c>
    </row>
    <row r="68" s="22" customFormat="1" ht="12" customHeight="1"/>
    <row r="69" s="22" customFormat="1" ht="12" customHeight="1"/>
    <row r="70" spans="2:10" ht="12" customHeight="1">
      <c r="B70" s="17" t="s">
        <v>44</v>
      </c>
      <c r="J70" s="23" t="s">
        <v>42</v>
      </c>
    </row>
    <row r="71" spans="2:10" ht="12" customHeight="1" thickBot="1">
      <c r="B71" s="17"/>
      <c r="J71" s="23"/>
    </row>
    <row r="72" spans="2:10" ht="9.75" customHeight="1" thickBot="1">
      <c r="B72" s="24"/>
      <c r="C72" s="6" t="s">
        <v>45</v>
      </c>
      <c r="I72" s="29">
        <v>3</v>
      </c>
      <c r="J72" s="30" t="str">
        <f>IF(B72="","-",I72)</f>
        <v>-</v>
      </c>
    </row>
    <row r="73" spans="2:10" ht="9.75" customHeight="1" thickBot="1">
      <c r="B73" s="24"/>
      <c r="C73" s="6" t="s">
        <v>46</v>
      </c>
      <c r="I73" s="29">
        <v>2</v>
      </c>
      <c r="J73" s="30" t="str">
        <f aca="true" t="shared" si="0" ref="J73:J80">IF(B73="","-",I73)</f>
        <v>-</v>
      </c>
    </row>
    <row r="74" spans="2:10" ht="9.75" customHeight="1" thickBot="1">
      <c r="B74" s="24"/>
      <c r="C74" s="6" t="s">
        <v>47</v>
      </c>
      <c r="I74" s="29">
        <v>1</v>
      </c>
      <c r="J74" s="30" t="str">
        <f t="shared" si="0"/>
        <v>-</v>
      </c>
    </row>
    <row r="75" spans="2:10" ht="9.75" customHeight="1" thickBot="1">
      <c r="B75" s="24"/>
      <c r="C75" s="6" t="s">
        <v>48</v>
      </c>
      <c r="I75" s="29">
        <v>1</v>
      </c>
      <c r="J75" s="30" t="str">
        <f t="shared" si="0"/>
        <v>-</v>
      </c>
    </row>
    <row r="76" spans="2:10" ht="9.75" customHeight="1" thickBot="1">
      <c r="B76" s="24"/>
      <c r="C76" s="6" t="s">
        <v>49</v>
      </c>
      <c r="I76" s="29">
        <v>1</v>
      </c>
      <c r="J76" s="30" t="str">
        <f t="shared" si="0"/>
        <v>-</v>
      </c>
    </row>
    <row r="77" spans="2:10" ht="9.75" customHeight="1" thickBot="1">
      <c r="B77" s="24"/>
      <c r="C77" s="6" t="s">
        <v>50</v>
      </c>
      <c r="I77" s="29">
        <v>1</v>
      </c>
      <c r="J77" s="30" t="str">
        <f t="shared" si="0"/>
        <v>-</v>
      </c>
    </row>
    <row r="78" spans="2:10" ht="9.75" customHeight="1" thickBot="1">
      <c r="B78" s="24"/>
      <c r="C78" s="6" t="s">
        <v>51</v>
      </c>
      <c r="I78" s="29">
        <v>2</v>
      </c>
      <c r="J78" s="30" t="str">
        <f t="shared" si="0"/>
        <v>-</v>
      </c>
    </row>
    <row r="79" spans="2:10" ht="9.75" customHeight="1" thickBot="1">
      <c r="B79" s="24"/>
      <c r="C79" s="6" t="s">
        <v>52</v>
      </c>
      <c r="I79" s="29">
        <v>1</v>
      </c>
      <c r="J79" s="30" t="str">
        <f t="shared" si="0"/>
        <v>-</v>
      </c>
    </row>
    <row r="80" spans="2:10" ht="9.75" customHeight="1" thickBot="1">
      <c r="B80" s="24"/>
      <c r="C80" s="6" t="s">
        <v>53</v>
      </c>
      <c r="I80" s="29">
        <v>1</v>
      </c>
      <c r="J80" s="30" t="str">
        <f t="shared" si="0"/>
        <v>-</v>
      </c>
    </row>
    <row r="81" spans="9:10" ht="12" customHeight="1" thickBot="1">
      <c r="I81" s="17" t="s">
        <v>43</v>
      </c>
      <c r="J81" s="31" t="str">
        <f>IF(SUM(J72:J80)=0,"-",SUM(J72:J80))</f>
        <v>-</v>
      </c>
    </row>
    <row r="82" spans="3:11" ht="9.75" customHeight="1">
      <c r="C82" s="22" t="s">
        <v>57</v>
      </c>
      <c r="I82" s="22" t="s">
        <v>54</v>
      </c>
      <c r="J82" s="26"/>
      <c r="K82" s="27"/>
    </row>
    <row r="83" spans="3:11" ht="9.75" customHeight="1">
      <c r="C83" s="22" t="s">
        <v>58</v>
      </c>
      <c r="I83" s="22" t="s">
        <v>55</v>
      </c>
      <c r="K83" s="27"/>
    </row>
    <row r="84" spans="3:11" ht="9.75" customHeight="1">
      <c r="C84" s="22" t="s">
        <v>59</v>
      </c>
      <c r="I84" s="22" t="s">
        <v>56</v>
      </c>
      <c r="K84" s="27"/>
    </row>
    <row r="85" spans="9:11" ht="12" customHeight="1">
      <c r="I85" s="17" t="s">
        <v>41</v>
      </c>
      <c r="K85" s="21">
        <f>IF((AND(J81&gt;=0,J81&lt;=3)),I14,IF((AND(J81&gt;=4,J81&lt;=7)),I13,IF((AND(J81&gt;=8,J81&lt;=13)),I12,"")))</f>
      </c>
    </row>
    <row r="86" spans="9:11" ht="12" customHeight="1">
      <c r="I86" s="17"/>
      <c r="K86" s="82"/>
    </row>
    <row r="87" spans="9:11" ht="12" customHeight="1">
      <c r="I87" s="17"/>
      <c r="K87" s="82"/>
    </row>
    <row r="88" ht="12" customHeight="1">
      <c r="B88" s="17" t="s">
        <v>60</v>
      </c>
    </row>
    <row r="89" ht="9.75" customHeight="1">
      <c r="J89" s="23" t="s">
        <v>114</v>
      </c>
    </row>
    <row r="90" spans="5:10" ht="9.75" customHeight="1" thickBot="1">
      <c r="E90" s="22" t="s">
        <v>62</v>
      </c>
      <c r="F90" s="6"/>
      <c r="G90" s="6"/>
      <c r="H90" s="6"/>
      <c r="J90" s="23" t="s">
        <v>42</v>
      </c>
    </row>
    <row r="91" spans="2:10" ht="9.75" customHeight="1" thickBot="1">
      <c r="B91" s="24"/>
      <c r="C91" s="28" t="s">
        <v>65</v>
      </c>
      <c r="E91" s="22" t="s">
        <v>63</v>
      </c>
      <c r="F91" s="6"/>
      <c r="G91" s="6"/>
      <c r="H91" s="6"/>
      <c r="I91" s="29">
        <v>1</v>
      </c>
      <c r="J91" s="30" t="str">
        <f>IF(B91="","-",I91)</f>
        <v>-</v>
      </c>
    </row>
    <row r="92" spans="2:10" ht="9.75" customHeight="1" thickBot="1">
      <c r="B92" s="24"/>
      <c r="C92" s="28" t="s">
        <v>66</v>
      </c>
      <c r="E92" s="22" t="s">
        <v>64</v>
      </c>
      <c r="F92" s="6"/>
      <c r="G92" s="6"/>
      <c r="H92" s="6"/>
      <c r="I92" s="29">
        <v>1</v>
      </c>
      <c r="J92" s="30" t="str">
        <f aca="true" t="shared" si="1" ref="J92:J99">IF(B92="","-",I92)</f>
        <v>-</v>
      </c>
    </row>
    <row r="93" spans="2:10" ht="9.75" customHeight="1" thickBot="1">
      <c r="B93" s="24"/>
      <c r="C93" s="6" t="s">
        <v>67</v>
      </c>
      <c r="E93" s="22" t="s">
        <v>61</v>
      </c>
      <c r="F93" s="6"/>
      <c r="G93" s="6"/>
      <c r="H93" s="6"/>
      <c r="I93" s="29">
        <v>1</v>
      </c>
      <c r="J93" s="30" t="str">
        <f t="shared" si="1"/>
        <v>-</v>
      </c>
    </row>
    <row r="94" spans="2:10" ht="9.75" customHeight="1" thickBot="1">
      <c r="B94" s="24"/>
      <c r="C94" s="6" t="s">
        <v>68</v>
      </c>
      <c r="I94" s="29">
        <v>2</v>
      </c>
      <c r="J94" s="30" t="str">
        <f t="shared" si="1"/>
        <v>-</v>
      </c>
    </row>
    <row r="95" spans="2:10" ht="9.75" customHeight="1" thickBot="1">
      <c r="B95" s="24"/>
      <c r="C95" s="6" t="s">
        <v>69</v>
      </c>
      <c r="I95" s="29">
        <v>2</v>
      </c>
      <c r="J95" s="30" t="str">
        <f t="shared" si="1"/>
        <v>-</v>
      </c>
    </row>
    <row r="96" spans="2:10" ht="9.75" customHeight="1" thickBot="1">
      <c r="B96" s="24"/>
      <c r="C96" s="6" t="s">
        <v>70</v>
      </c>
      <c r="I96" s="29">
        <v>1</v>
      </c>
      <c r="J96" s="30" t="str">
        <f t="shared" si="1"/>
        <v>-</v>
      </c>
    </row>
    <row r="97" spans="2:10" ht="9.75" customHeight="1" thickBot="1">
      <c r="B97" s="24"/>
      <c r="C97" s="6" t="s">
        <v>71</v>
      </c>
      <c r="I97" s="29">
        <v>2</v>
      </c>
      <c r="J97" s="30" t="str">
        <f t="shared" si="1"/>
        <v>-</v>
      </c>
    </row>
    <row r="98" spans="2:10" ht="9.75" customHeight="1" thickBot="1">
      <c r="B98" s="24"/>
      <c r="C98" s="6" t="s">
        <v>72</v>
      </c>
      <c r="I98" s="29">
        <v>1</v>
      </c>
      <c r="J98" s="30" t="str">
        <f t="shared" si="1"/>
        <v>-</v>
      </c>
    </row>
    <row r="99" spans="2:10" ht="9.75" customHeight="1" thickBot="1">
      <c r="B99" s="24"/>
      <c r="C99" s="6" t="s">
        <v>73</v>
      </c>
      <c r="I99" s="29">
        <v>1</v>
      </c>
      <c r="J99" s="30" t="str">
        <f t="shared" si="1"/>
        <v>-</v>
      </c>
    </row>
    <row r="100" spans="9:10" ht="12" customHeight="1" thickBot="1">
      <c r="I100" s="17" t="s">
        <v>43</v>
      </c>
      <c r="J100" s="31" t="str">
        <f>IF(SUM(J91:J99)=0,"-",SUM(J91:J99))</f>
        <v>-</v>
      </c>
    </row>
    <row r="101" spans="3:11" ht="9.75" customHeight="1">
      <c r="C101" s="22" t="s">
        <v>74</v>
      </c>
      <c r="I101" s="22" t="s">
        <v>54</v>
      </c>
      <c r="K101" s="27"/>
    </row>
    <row r="102" spans="3:11" ht="9.75" customHeight="1">
      <c r="C102" s="22" t="s">
        <v>75</v>
      </c>
      <c r="I102" s="22" t="s">
        <v>55</v>
      </c>
      <c r="K102" s="27"/>
    </row>
    <row r="103" spans="3:11" ht="9.75" customHeight="1">
      <c r="C103" s="22" t="s">
        <v>76</v>
      </c>
      <c r="I103" s="22" t="s">
        <v>56</v>
      </c>
      <c r="K103" s="27"/>
    </row>
    <row r="104" spans="9:11" ht="12" customHeight="1">
      <c r="I104" s="17" t="s">
        <v>41</v>
      </c>
      <c r="K104" s="21">
        <f>IF((AND(J100&gt;=0,J100&lt;=5)),I14,IF((AND(J100&gt;=6,J100&lt;=8)),I13,IF((AND(J100&gt;=9,J100&lt;=12)),I12,"")))</f>
      </c>
    </row>
    <row r="105" spans="9:11" ht="12" customHeight="1">
      <c r="I105" s="17"/>
      <c r="K105" s="82"/>
    </row>
    <row r="106" spans="9:11" ht="12" customHeight="1">
      <c r="I106" s="17"/>
      <c r="K106" s="82"/>
    </row>
    <row r="107" ht="12" customHeight="1">
      <c r="B107" s="17" t="s">
        <v>77</v>
      </c>
    </row>
    <row r="108" ht="12" customHeight="1" thickBot="1">
      <c r="B108" s="17"/>
    </row>
    <row r="109" spans="2:11" ht="9.75" customHeight="1" thickBot="1">
      <c r="B109" s="24"/>
      <c r="C109" s="6" t="s">
        <v>78</v>
      </c>
      <c r="J109" s="18"/>
      <c r="K109" s="19"/>
    </row>
    <row r="110" spans="2:11" ht="9.75" customHeight="1" thickBot="1">
      <c r="B110" s="24"/>
      <c r="C110" s="6" t="s">
        <v>79</v>
      </c>
      <c r="K110" s="19"/>
    </row>
    <row r="111" spans="2:11" ht="9.75" customHeight="1" thickBot="1">
      <c r="B111" s="34"/>
      <c r="C111" s="6" t="s">
        <v>80</v>
      </c>
      <c r="K111" s="19"/>
    </row>
    <row r="112" spans="9:11" ht="12" customHeight="1">
      <c r="I112" s="20" t="s">
        <v>41</v>
      </c>
      <c r="K112" s="21">
        <f>IF(B109="",IF(B110="",IF(B111="","",I14),I13),I12)</f>
      </c>
    </row>
    <row r="113" spans="9:11" ht="12" customHeight="1">
      <c r="I113" s="20"/>
      <c r="K113" s="82"/>
    </row>
    <row r="114" spans="9:11" ht="12" customHeight="1">
      <c r="I114" s="20"/>
      <c r="K114" s="82"/>
    </row>
    <row r="115" spans="2:10" ht="12" customHeight="1">
      <c r="B115" s="17" t="s">
        <v>96</v>
      </c>
      <c r="J115" s="23" t="s">
        <v>42</v>
      </c>
    </row>
    <row r="116" spans="2:10" ht="12" customHeight="1" thickBot="1">
      <c r="B116" s="17"/>
      <c r="J116" s="23"/>
    </row>
    <row r="117" spans="2:10" ht="9.75" customHeight="1" thickBot="1">
      <c r="B117" s="24"/>
      <c r="C117" s="6" t="s">
        <v>81</v>
      </c>
      <c r="I117" s="29">
        <v>1</v>
      </c>
      <c r="J117" s="30" t="str">
        <f>IF(B117="","-",I117)</f>
        <v>-</v>
      </c>
    </row>
    <row r="118" spans="2:10" ht="9.75" customHeight="1" thickBot="1">
      <c r="B118" s="24"/>
      <c r="C118" s="6" t="s">
        <v>82</v>
      </c>
      <c r="I118" s="29">
        <v>3</v>
      </c>
      <c r="J118" s="30" t="str">
        <f aca="true" t="shared" si="2" ref="J118:J130">IF(B118="","-",I118)</f>
        <v>-</v>
      </c>
    </row>
    <row r="119" spans="2:10" ht="9.75" customHeight="1" thickBot="1">
      <c r="B119" s="24"/>
      <c r="C119" s="6" t="s">
        <v>83</v>
      </c>
      <c r="I119" s="29">
        <v>2</v>
      </c>
      <c r="J119" s="30" t="str">
        <f t="shared" si="2"/>
        <v>-</v>
      </c>
    </row>
    <row r="120" spans="2:10" ht="9.75" customHeight="1" thickBot="1">
      <c r="B120" s="24"/>
      <c r="C120" s="6" t="s">
        <v>84</v>
      </c>
      <c r="I120" s="29">
        <v>1</v>
      </c>
      <c r="J120" s="30" t="str">
        <f t="shared" si="2"/>
        <v>-</v>
      </c>
    </row>
    <row r="121" spans="2:10" ht="9.75" customHeight="1" thickBot="1">
      <c r="B121" s="24"/>
      <c r="C121" s="6" t="s">
        <v>199</v>
      </c>
      <c r="I121" s="29">
        <v>1</v>
      </c>
      <c r="J121" s="30" t="str">
        <f t="shared" si="2"/>
        <v>-</v>
      </c>
    </row>
    <row r="122" spans="2:10" ht="9.75" customHeight="1" thickBot="1">
      <c r="B122" s="24"/>
      <c r="C122" s="6" t="s">
        <v>85</v>
      </c>
      <c r="I122" s="29">
        <v>1</v>
      </c>
      <c r="J122" s="30" t="str">
        <f t="shared" si="2"/>
        <v>-</v>
      </c>
    </row>
    <row r="123" spans="2:10" ht="9.75" customHeight="1" thickBot="1">
      <c r="B123" s="24"/>
      <c r="C123" s="6" t="s">
        <v>86</v>
      </c>
      <c r="I123" s="29">
        <v>1</v>
      </c>
      <c r="J123" s="30" t="str">
        <f t="shared" si="2"/>
        <v>-</v>
      </c>
    </row>
    <row r="124" spans="2:10" ht="9.75" customHeight="1" thickBot="1">
      <c r="B124" s="24"/>
      <c r="C124" s="6" t="s">
        <v>87</v>
      </c>
      <c r="I124" s="29">
        <v>1</v>
      </c>
      <c r="J124" s="30" t="str">
        <f t="shared" si="2"/>
        <v>-</v>
      </c>
    </row>
    <row r="125" spans="2:10" ht="9.75" customHeight="1" thickBot="1">
      <c r="B125" s="24"/>
      <c r="C125" s="6" t="s">
        <v>88</v>
      </c>
      <c r="I125" s="29">
        <v>1</v>
      </c>
      <c r="J125" s="30" t="str">
        <f t="shared" si="2"/>
        <v>-</v>
      </c>
    </row>
    <row r="126" spans="2:10" ht="9.75" customHeight="1" thickBot="1">
      <c r="B126" s="24"/>
      <c r="C126" s="6" t="s">
        <v>89</v>
      </c>
      <c r="I126" s="29">
        <v>2</v>
      </c>
      <c r="J126" s="30" t="str">
        <f t="shared" si="2"/>
        <v>-</v>
      </c>
    </row>
    <row r="127" spans="2:10" ht="9.75" customHeight="1" thickBot="1">
      <c r="B127" s="24"/>
      <c r="C127" s="129" t="s">
        <v>200</v>
      </c>
      <c r="D127" s="130"/>
      <c r="E127" s="130"/>
      <c r="F127" s="130"/>
      <c r="G127" s="130"/>
      <c r="H127" s="130"/>
      <c r="I127" s="29">
        <v>1</v>
      </c>
      <c r="J127" s="30" t="str">
        <f t="shared" si="2"/>
        <v>-</v>
      </c>
    </row>
    <row r="128" spans="2:10" ht="9.75" customHeight="1" thickBot="1">
      <c r="B128" s="24"/>
      <c r="C128" s="6" t="s">
        <v>90</v>
      </c>
      <c r="I128" s="29">
        <v>1</v>
      </c>
      <c r="J128" s="30" t="str">
        <f t="shared" si="2"/>
        <v>-</v>
      </c>
    </row>
    <row r="129" spans="2:10" ht="9.75" customHeight="1" thickBot="1">
      <c r="B129" s="24"/>
      <c r="C129" s="6" t="s">
        <v>91</v>
      </c>
      <c r="I129" s="29">
        <v>1</v>
      </c>
      <c r="J129" s="30" t="str">
        <f t="shared" si="2"/>
        <v>-</v>
      </c>
    </row>
    <row r="130" spans="2:10" ht="9.75" customHeight="1" thickBot="1">
      <c r="B130" s="24"/>
      <c r="C130" s="6" t="s">
        <v>92</v>
      </c>
      <c r="I130" s="29">
        <v>1</v>
      </c>
      <c r="J130" s="30" t="str">
        <f t="shared" si="2"/>
        <v>-</v>
      </c>
    </row>
    <row r="131" spans="9:10" ht="12" customHeight="1" thickBot="1">
      <c r="I131" s="17" t="s">
        <v>43</v>
      </c>
      <c r="J131" s="31" t="str">
        <f>IF(SUM(J117:J130)=0,"-",SUM(J117:J130))</f>
        <v>-</v>
      </c>
    </row>
    <row r="132" spans="3:11" ht="9.75" customHeight="1">
      <c r="C132" s="22" t="s">
        <v>93</v>
      </c>
      <c r="I132" s="22" t="s">
        <v>54</v>
      </c>
      <c r="K132" s="27"/>
    </row>
    <row r="133" spans="3:11" ht="9.75" customHeight="1">
      <c r="C133" s="22" t="s">
        <v>94</v>
      </c>
      <c r="I133" s="22" t="s">
        <v>55</v>
      </c>
      <c r="K133" s="27"/>
    </row>
    <row r="134" spans="3:11" ht="9.75" customHeight="1">
      <c r="C134" s="22" t="s">
        <v>95</v>
      </c>
      <c r="I134" s="22" t="s">
        <v>56</v>
      </c>
      <c r="K134" s="27"/>
    </row>
    <row r="135" spans="9:11" ht="12" customHeight="1">
      <c r="I135" s="17" t="s">
        <v>41</v>
      </c>
      <c r="K135" s="21">
        <f>IF((AND(J131&gt;=0,J131&lt;=4)),I14,IF((AND(J131&gt;=5,J131&lt;=7)),I13,IF((AND(J131&gt;=8,J131&lt;=14)),I12,"")))</f>
      </c>
    </row>
    <row r="136" spans="9:11" ht="12" customHeight="1">
      <c r="I136" s="17"/>
      <c r="K136" s="82"/>
    </row>
    <row r="137" ht="12" customHeight="1">
      <c r="B137" s="17" t="s">
        <v>97</v>
      </c>
    </row>
    <row r="138" ht="6" customHeight="1" thickBot="1">
      <c r="B138" s="17"/>
    </row>
    <row r="139" spans="2:10" ht="9.75" customHeight="1" thickBot="1">
      <c r="B139" s="24"/>
      <c r="C139" s="6" t="s">
        <v>99</v>
      </c>
      <c r="I139" s="29">
        <v>1</v>
      </c>
      <c r="J139" s="30" t="str">
        <f>IF(B139="","-",I139)</f>
        <v>-</v>
      </c>
    </row>
    <row r="140" spans="2:10" ht="9.75" customHeight="1" thickBot="1">
      <c r="B140" s="24"/>
      <c r="C140" s="6" t="s">
        <v>100</v>
      </c>
      <c r="I140" s="29">
        <v>2</v>
      </c>
      <c r="J140" s="30" t="str">
        <f>IF(B140="","-",I140)</f>
        <v>-</v>
      </c>
    </row>
    <row r="141" spans="2:10" ht="9.75" customHeight="1" thickBot="1">
      <c r="B141" s="24"/>
      <c r="C141" s="6" t="s">
        <v>101</v>
      </c>
      <c r="I141" s="29">
        <v>1</v>
      </c>
      <c r="J141" s="30" t="str">
        <f>IF(B141="","-",I141)</f>
        <v>-</v>
      </c>
    </row>
    <row r="142" spans="2:10" ht="9.75" customHeight="1" thickBot="1">
      <c r="B142" s="24"/>
      <c r="C142" s="6" t="s">
        <v>102</v>
      </c>
      <c r="I142" s="29">
        <v>1</v>
      </c>
      <c r="J142" s="30" t="str">
        <f>IF(B142="","-",I142)</f>
        <v>-</v>
      </c>
    </row>
    <row r="143" spans="2:10" ht="9.75" customHeight="1" thickBot="1">
      <c r="B143" s="24"/>
      <c r="C143" s="6" t="s">
        <v>103</v>
      </c>
      <c r="I143" s="29">
        <v>1</v>
      </c>
      <c r="J143" s="30" t="str">
        <f>IF(B143="","-",I143)</f>
        <v>-</v>
      </c>
    </row>
    <row r="144" spans="9:10" ht="12" customHeight="1" thickBot="1">
      <c r="I144" s="17" t="s">
        <v>43</v>
      </c>
      <c r="J144" s="31"/>
    </row>
    <row r="145" spans="2:10" ht="12" customHeight="1" thickBot="1">
      <c r="B145" s="24"/>
      <c r="C145" s="1" t="s">
        <v>98</v>
      </c>
      <c r="I145" s="17"/>
      <c r="J145" s="32"/>
    </row>
    <row r="146" spans="3:11" ht="9.75" customHeight="1">
      <c r="C146" s="22" t="s">
        <v>106</v>
      </c>
      <c r="I146" s="22" t="s">
        <v>54</v>
      </c>
      <c r="K146" s="27"/>
    </row>
    <row r="147" spans="3:11" ht="9.75" customHeight="1">
      <c r="C147" s="22" t="s">
        <v>105</v>
      </c>
      <c r="I147" s="22" t="s">
        <v>55</v>
      </c>
      <c r="K147" s="27"/>
    </row>
    <row r="148" spans="3:11" ht="9.75" customHeight="1">
      <c r="C148" s="22" t="s">
        <v>104</v>
      </c>
      <c r="I148" s="22" t="s">
        <v>56</v>
      </c>
      <c r="K148" s="27"/>
    </row>
    <row r="149" spans="9:11" ht="12" customHeight="1">
      <c r="I149" s="17" t="s">
        <v>41</v>
      </c>
      <c r="K149" s="21">
        <f>IF(J145="SI","",IF((AND(J144&gt;=0,J144&lt;=1)),I14,IF((AND(J144&gt;=2,J144&lt;=3)),I13,IF((AND(J144&gt;=4,J144&lt;=6)),I12,""))))</f>
      </c>
    </row>
    <row r="150" ht="6" customHeight="1">
      <c r="B150" s="17"/>
    </row>
    <row r="151" ht="12" customHeight="1">
      <c r="B151" s="6" t="s">
        <v>108</v>
      </c>
    </row>
    <row r="152" ht="12" customHeight="1">
      <c r="B152" s="6" t="s">
        <v>109</v>
      </c>
    </row>
    <row r="153" ht="12" customHeight="1">
      <c r="B153" s="6"/>
    </row>
    <row r="154" ht="12" customHeight="1">
      <c r="B154" s="6"/>
    </row>
    <row r="155" ht="12" customHeight="1">
      <c r="B155" s="17" t="s">
        <v>110</v>
      </c>
    </row>
    <row r="156" ht="6" customHeight="1">
      <c r="B156" s="17"/>
    </row>
    <row r="157" spans="3:11" ht="12" customHeight="1">
      <c r="C157" s="33" t="s">
        <v>113</v>
      </c>
      <c r="D157" s="44" t="e">
        <f>IF(J145="SI",K135+K112+K104+K85+K67,K149+K135+K112+K104+K85+K67)</f>
        <v>#VALUE!</v>
      </c>
      <c r="E157" s="25" t="s">
        <v>111</v>
      </c>
      <c r="F157" s="25">
        <f>IF(J145="SI",5,6)</f>
        <v>6</v>
      </c>
      <c r="H157" s="1" t="s">
        <v>112</v>
      </c>
      <c r="J157" s="27"/>
      <c r="K157" s="16"/>
    </row>
    <row r="158" spans="3:11" ht="12" customHeight="1">
      <c r="C158" s="33"/>
      <c r="D158" s="44"/>
      <c r="E158" s="25"/>
      <c r="F158" s="25"/>
      <c r="J158" s="27"/>
      <c r="K158" s="46"/>
    </row>
    <row r="159" spans="3:11" ht="12" customHeight="1">
      <c r="C159" s="33"/>
      <c r="D159" s="44"/>
      <c r="E159" s="25"/>
      <c r="F159" s="25"/>
      <c r="J159" s="27"/>
      <c r="K159" s="46"/>
    </row>
    <row r="160" spans="3:11" ht="12" customHeight="1">
      <c r="C160" s="33"/>
      <c r="D160" s="44"/>
      <c r="E160" s="25"/>
      <c r="F160" s="25"/>
      <c r="J160" s="27"/>
      <c r="K160" s="46"/>
    </row>
    <row r="161" ht="12.75"/>
    <row r="162" ht="12.75">
      <c r="B162" s="4" t="s">
        <v>116</v>
      </c>
    </row>
    <row r="163" ht="6" customHeight="1" thickBot="1">
      <c r="B163" s="17"/>
    </row>
    <row r="164" spans="2:12" ht="9.75" customHeight="1" thickBot="1">
      <c r="B164" s="24"/>
      <c r="C164" s="17" t="s">
        <v>125</v>
      </c>
      <c r="J164" s="1">
        <v>-10</v>
      </c>
      <c r="K164" s="35" t="str">
        <f>IF(B164="","-",-10)</f>
        <v>-</v>
      </c>
      <c r="L164" s="1" t="s">
        <v>115</v>
      </c>
    </row>
    <row r="165" ht="6" customHeight="1" thickBot="1">
      <c r="B165" s="17"/>
    </row>
    <row r="166" spans="2:12" ht="9.75" customHeight="1" thickBot="1">
      <c r="B166" s="24"/>
      <c r="C166" s="17" t="s">
        <v>126</v>
      </c>
      <c r="J166" s="1">
        <v>10</v>
      </c>
      <c r="K166" s="35" t="str">
        <f>IF(B166="","-",10)</f>
        <v>-</v>
      </c>
      <c r="L166" s="1" t="s">
        <v>115</v>
      </c>
    </row>
    <row r="167" ht="6" customHeight="1">
      <c r="B167" s="17"/>
    </row>
    <row r="168" spans="3:11" ht="9.75" customHeight="1">
      <c r="C168" s="17" t="s">
        <v>127</v>
      </c>
      <c r="K168" s="25"/>
    </row>
    <row r="169" spans="3:11" ht="9.75" customHeight="1">
      <c r="C169" s="6" t="s">
        <v>117</v>
      </c>
      <c r="K169" s="25"/>
    </row>
    <row r="170" ht="6" customHeight="1" thickBot="1">
      <c r="B170" s="17"/>
    </row>
    <row r="171" spans="2:12" ht="9.75" customHeight="1" thickBot="1">
      <c r="B171" s="24"/>
      <c r="C171" s="36" t="s">
        <v>118</v>
      </c>
      <c r="J171" s="1">
        <v>-10</v>
      </c>
      <c r="K171" s="35" t="str">
        <f>IF(B171="","-",-10)</f>
        <v>-</v>
      </c>
      <c r="L171" s="1" t="s">
        <v>115</v>
      </c>
    </row>
    <row r="172" spans="3:11" ht="9.75" customHeight="1">
      <c r="C172" s="6" t="s">
        <v>119</v>
      </c>
      <c r="K172" s="25"/>
    </row>
    <row r="173" ht="6" customHeight="1" thickBot="1">
      <c r="B173" s="17"/>
    </row>
    <row r="174" spans="2:12" ht="9.75" customHeight="1" thickBot="1">
      <c r="B174" s="24"/>
      <c r="C174" s="36" t="s">
        <v>120</v>
      </c>
      <c r="J174" s="1">
        <v>-20</v>
      </c>
      <c r="K174" s="35" t="str">
        <f>IF(B174="","-",-20)</f>
        <v>-</v>
      </c>
      <c r="L174" s="1" t="s">
        <v>115</v>
      </c>
    </row>
    <row r="175" ht="6" customHeight="1" thickBot="1">
      <c r="B175" s="17"/>
    </row>
    <row r="176" spans="2:12" ht="9.75" customHeight="1" thickBot="1">
      <c r="B176" s="24"/>
      <c r="C176" s="36" t="s">
        <v>121</v>
      </c>
      <c r="J176" s="1">
        <v>-8</v>
      </c>
      <c r="K176" s="35" t="str">
        <f>IF(B176="","-",-8)</f>
        <v>-</v>
      </c>
      <c r="L176" s="1" t="s">
        <v>115</v>
      </c>
    </row>
    <row r="177" ht="9.75" customHeight="1">
      <c r="C177" s="6" t="s">
        <v>122</v>
      </c>
    </row>
    <row r="178" ht="6" customHeight="1" thickBot="1">
      <c r="B178" s="17"/>
    </row>
    <row r="179" spans="2:12" ht="9.75" customHeight="1" thickBot="1">
      <c r="B179" s="24"/>
      <c r="C179" s="1" t="s">
        <v>206</v>
      </c>
      <c r="J179" s="1">
        <v>-4</v>
      </c>
      <c r="K179" s="35" t="str">
        <f>IF(B179="","-",-4)</f>
        <v>-</v>
      </c>
      <c r="L179" s="1" t="s">
        <v>115</v>
      </c>
    </row>
    <row r="180" ht="9.75" customHeight="1">
      <c r="C180" s="6" t="s">
        <v>123</v>
      </c>
    </row>
    <row r="181" ht="6" customHeight="1" thickBot="1">
      <c r="B181" s="17"/>
    </row>
    <row r="182" spans="2:12" ht="9.75" customHeight="1" thickBot="1">
      <c r="B182" s="24"/>
      <c r="C182" s="1" t="s">
        <v>205</v>
      </c>
      <c r="J182" s="1">
        <v>0</v>
      </c>
      <c r="K182" s="35" t="str">
        <f>IF(B182="","-",0)</f>
        <v>-</v>
      </c>
      <c r="L182" s="1" t="s">
        <v>115</v>
      </c>
    </row>
    <row r="183" ht="9.75" customHeight="1">
      <c r="C183" s="6" t="s">
        <v>124</v>
      </c>
    </row>
    <row r="184" ht="6" customHeight="1">
      <c r="B184" s="17"/>
    </row>
    <row r="185" ht="9.75" customHeight="1">
      <c r="C185" s="22" t="s">
        <v>129</v>
      </c>
    </row>
    <row r="186" ht="9.75" customHeight="1">
      <c r="C186" s="22" t="s">
        <v>130</v>
      </c>
    </row>
    <row r="187" ht="9.75" customHeight="1"/>
    <row r="188" ht="9.75" customHeight="1">
      <c r="C188" s="17" t="s">
        <v>128</v>
      </c>
    </row>
    <row r="189" ht="6" customHeight="1" thickBot="1">
      <c r="B189" s="17"/>
    </row>
    <row r="190" spans="2:12" ht="9.75" customHeight="1" thickBot="1">
      <c r="B190" s="24"/>
      <c r="C190" s="6" t="s">
        <v>131</v>
      </c>
      <c r="J190" s="1">
        <v>-15</v>
      </c>
      <c r="K190" s="35" t="str">
        <f>IF(B190="","-",-15)</f>
        <v>-</v>
      </c>
      <c r="L190" s="1" t="s">
        <v>115</v>
      </c>
    </row>
    <row r="191" ht="6" customHeight="1" thickBot="1">
      <c r="B191" s="17"/>
    </row>
    <row r="192" spans="2:12" ht="9.75" customHeight="1" thickBot="1">
      <c r="B192" s="24"/>
      <c r="C192" s="6" t="s">
        <v>132</v>
      </c>
      <c r="J192" s="1">
        <v>-6</v>
      </c>
      <c r="K192" s="35" t="str">
        <f>IF(B192="","-",-6)</f>
        <v>-</v>
      </c>
      <c r="L192" s="1" t="s">
        <v>115</v>
      </c>
    </row>
    <row r="193" ht="6" customHeight="1" thickBot="1">
      <c r="B193" s="17"/>
    </row>
    <row r="194" spans="2:12" ht="9.75" customHeight="1" thickBot="1">
      <c r="B194" s="24"/>
      <c r="C194" s="6" t="s">
        <v>133</v>
      </c>
      <c r="J194" s="1">
        <v>-12</v>
      </c>
      <c r="K194" s="35" t="str">
        <f>IF(B194="","-",-12)</f>
        <v>-</v>
      </c>
      <c r="L194" s="1" t="s">
        <v>115</v>
      </c>
    </row>
    <row r="195" ht="6" customHeight="1" thickBot="1">
      <c r="B195" s="17"/>
    </row>
    <row r="196" spans="2:12" ht="9.75" customHeight="1" thickBot="1">
      <c r="B196" s="24"/>
      <c r="C196" s="6" t="s">
        <v>134</v>
      </c>
      <c r="J196" s="1">
        <v>-3</v>
      </c>
      <c r="K196" s="35" t="str">
        <f>IF(B196="","-",-3)</f>
        <v>-</v>
      </c>
      <c r="L196" s="1" t="s">
        <v>115</v>
      </c>
    </row>
    <row r="197" ht="6" customHeight="1" thickBot="1">
      <c r="B197" s="17"/>
    </row>
    <row r="198" spans="2:12" ht="9.75" customHeight="1" thickBot="1">
      <c r="B198" s="24"/>
      <c r="C198" s="6" t="s">
        <v>135</v>
      </c>
      <c r="J198" s="1">
        <v>-10</v>
      </c>
      <c r="K198" s="35" t="str">
        <f>IF(B198="","-",-10)</f>
        <v>-</v>
      </c>
      <c r="L198" s="1" t="s">
        <v>115</v>
      </c>
    </row>
    <row r="199" ht="6" customHeight="1">
      <c r="B199" s="17"/>
    </row>
    <row r="200" spans="10:11" ht="12.75">
      <c r="J200" s="27" t="s">
        <v>136</v>
      </c>
      <c r="K200" s="38"/>
    </row>
    <row r="201" spans="10:11" ht="12.75">
      <c r="J201" s="27"/>
      <c r="K201" s="85"/>
    </row>
    <row r="202" ht="12.75"/>
    <row r="203" ht="12.75">
      <c r="B203" s="4" t="s">
        <v>137</v>
      </c>
    </row>
    <row r="204" ht="12.75">
      <c r="B204" s="4"/>
    </row>
    <row r="205" spans="2:3" ht="9.75" customHeight="1" thickBot="1">
      <c r="B205" s="39"/>
      <c r="C205" s="6" t="s">
        <v>138</v>
      </c>
    </row>
    <row r="206" spans="2:12" ht="9.75" customHeight="1" thickBot="1">
      <c r="B206" s="24"/>
      <c r="C206" s="6" t="s">
        <v>139</v>
      </c>
      <c r="J206" s="1">
        <v>25</v>
      </c>
      <c r="K206" s="35" t="str">
        <f>IF(B206="","-",25)</f>
        <v>-</v>
      </c>
      <c r="L206" s="1" t="s">
        <v>115</v>
      </c>
    </row>
    <row r="207" ht="12.75"/>
    <row r="208" ht="12.75"/>
    <row r="209" ht="12.75"/>
    <row r="210" ht="12.75">
      <c r="B210" s="4" t="s">
        <v>140</v>
      </c>
    </row>
    <row r="211" ht="6" customHeight="1" thickBot="1">
      <c r="B211" s="17"/>
    </row>
    <row r="212" spans="2:12" ht="9.75" customHeight="1" thickBot="1">
      <c r="B212" s="40"/>
      <c r="C212" s="6" t="s">
        <v>141</v>
      </c>
      <c r="K212" s="35" t="str">
        <f>IF(E225=0,"-",E225)</f>
        <v>-</v>
      </c>
      <c r="L212" s="1" t="s">
        <v>115</v>
      </c>
    </row>
    <row r="213" ht="6" customHeight="1" thickBot="1">
      <c r="B213" s="17"/>
    </row>
    <row r="214" spans="2:12" ht="9.75" customHeight="1" thickBot="1">
      <c r="B214" s="24"/>
      <c r="C214" s="6" t="s">
        <v>142</v>
      </c>
      <c r="J214" s="1">
        <v>10</v>
      </c>
      <c r="K214" s="35" t="str">
        <f>IF(B214="","-",10)</f>
        <v>-</v>
      </c>
      <c r="L214" s="1" t="s">
        <v>115</v>
      </c>
    </row>
    <row r="215" ht="12.75"/>
    <row r="216" ht="12.75"/>
    <row r="217" ht="12.75"/>
    <row r="218" ht="12.75"/>
    <row r="219" spans="2:11" ht="15.75">
      <c r="B219" s="86" t="s">
        <v>143</v>
      </c>
      <c r="C219" s="61"/>
      <c r="D219" s="61"/>
      <c r="E219" s="61"/>
      <c r="F219" s="61"/>
      <c r="G219" s="61"/>
      <c r="H219" s="61"/>
      <c r="I219" s="61"/>
      <c r="J219" s="61"/>
      <c r="K219" s="62"/>
    </row>
    <row r="220" spans="2:11" ht="6" customHeight="1">
      <c r="B220" s="87"/>
      <c r="C220" s="43"/>
      <c r="D220" s="43"/>
      <c r="E220" s="43"/>
      <c r="F220" s="43"/>
      <c r="G220" s="43"/>
      <c r="H220" s="43"/>
      <c r="I220" s="43"/>
      <c r="J220" s="43"/>
      <c r="K220" s="64"/>
    </row>
    <row r="221" spans="2:11" ht="12.75">
      <c r="B221" s="88"/>
      <c r="C221" s="43" t="s">
        <v>144</v>
      </c>
      <c r="D221" s="43"/>
      <c r="E221" s="89"/>
      <c r="F221" s="43" t="s">
        <v>145</v>
      </c>
      <c r="G221" s="43"/>
      <c r="H221" s="43"/>
      <c r="I221" s="90"/>
      <c r="J221" s="91" t="s">
        <v>146</v>
      </c>
      <c r="K221" s="92">
        <f>E221+(E221*I221/100)</f>
        <v>0</v>
      </c>
    </row>
    <row r="222" spans="2:11" ht="6" customHeight="1">
      <c r="B222" s="87"/>
      <c r="C222" s="43"/>
      <c r="D222" s="43"/>
      <c r="E222" s="43"/>
      <c r="F222" s="43"/>
      <c r="G222" s="43"/>
      <c r="H222" s="43"/>
      <c r="I222" s="43"/>
      <c r="J222" s="43"/>
      <c r="K222" s="64"/>
    </row>
    <row r="223" spans="2:11" ht="12.75">
      <c r="B223" s="88"/>
      <c r="C223" s="43" t="s">
        <v>147</v>
      </c>
      <c r="D223" s="43"/>
      <c r="E223" s="93"/>
      <c r="F223" s="43" t="s">
        <v>148</v>
      </c>
      <c r="G223" s="94" t="s">
        <v>113</v>
      </c>
      <c r="H223" s="95">
        <f>K221+(K221*E223/100)</f>
        <v>0</v>
      </c>
      <c r="I223" s="43"/>
      <c r="J223" s="43"/>
      <c r="K223" s="64"/>
    </row>
    <row r="224" spans="2:11" ht="6" customHeight="1">
      <c r="B224" s="87"/>
      <c r="C224" s="43"/>
      <c r="D224" s="43"/>
      <c r="E224" s="43"/>
      <c r="F224" s="43"/>
      <c r="G224" s="43"/>
      <c r="H224" s="43"/>
      <c r="I224" s="43"/>
      <c r="J224" s="43"/>
      <c r="K224" s="64"/>
    </row>
    <row r="225" spans="2:11" ht="12.75">
      <c r="B225" s="88"/>
      <c r="C225" s="43" t="s">
        <v>149</v>
      </c>
      <c r="D225" s="43"/>
      <c r="E225" s="96"/>
      <c r="F225" s="43" t="s">
        <v>148</v>
      </c>
      <c r="G225" s="94" t="s">
        <v>113</v>
      </c>
      <c r="H225" s="95">
        <f>H223+(H223*E225/100)</f>
        <v>0</v>
      </c>
      <c r="I225" s="43"/>
      <c r="J225" s="43"/>
      <c r="K225" s="64"/>
    </row>
    <row r="226" spans="2:11" ht="6" customHeight="1">
      <c r="B226" s="87"/>
      <c r="C226" s="43"/>
      <c r="D226" s="43"/>
      <c r="E226" s="43"/>
      <c r="F226" s="43"/>
      <c r="G226" s="43"/>
      <c r="H226" s="43"/>
      <c r="I226" s="43"/>
      <c r="J226" s="43"/>
      <c r="K226" s="64"/>
    </row>
    <row r="227" spans="2:11" ht="12.75">
      <c r="B227" s="88"/>
      <c r="C227" s="43" t="s">
        <v>150</v>
      </c>
      <c r="D227" s="43"/>
      <c r="E227" s="93"/>
      <c r="F227" s="43" t="s">
        <v>148</v>
      </c>
      <c r="G227" s="94" t="s">
        <v>113</v>
      </c>
      <c r="H227" s="95">
        <f>H225+(H225*E227/100)</f>
        <v>0</v>
      </c>
      <c r="I227" s="43"/>
      <c r="J227" s="43"/>
      <c r="K227" s="64"/>
    </row>
    <row r="228" spans="2:11" ht="6" customHeight="1">
      <c r="B228" s="87"/>
      <c r="C228" s="43"/>
      <c r="D228" s="43"/>
      <c r="E228" s="43"/>
      <c r="F228" s="43"/>
      <c r="G228" s="43"/>
      <c r="H228" s="43"/>
      <c r="I228" s="43"/>
      <c r="J228" s="43"/>
      <c r="K228" s="64"/>
    </row>
    <row r="229" spans="2:11" ht="12.75">
      <c r="B229" s="88"/>
      <c r="C229" s="55" t="s">
        <v>151</v>
      </c>
      <c r="D229" s="97"/>
      <c r="E229" s="18" t="s">
        <v>107</v>
      </c>
      <c r="F229" s="97"/>
      <c r="G229" s="55" t="s">
        <v>152</v>
      </c>
      <c r="H229" s="43"/>
      <c r="I229" s="98">
        <f>D229*F229</f>
        <v>0</v>
      </c>
      <c r="J229" s="43"/>
      <c r="K229" s="99" t="s">
        <v>153</v>
      </c>
    </row>
    <row r="230" spans="2:11" ht="12.75">
      <c r="B230" s="100"/>
      <c r="C230" s="67"/>
      <c r="D230" s="67"/>
      <c r="E230" s="67"/>
      <c r="F230" s="67"/>
      <c r="G230" s="67"/>
      <c r="H230" s="67"/>
      <c r="I230" s="101">
        <f>I229/12</f>
        <v>0</v>
      </c>
      <c r="J230" s="67"/>
      <c r="K230" s="68" t="s">
        <v>154</v>
      </c>
    </row>
    <row r="231" spans="2:11" ht="13.5" thickBot="1">
      <c r="B231" s="43"/>
      <c r="C231" s="43"/>
      <c r="D231" s="43"/>
      <c r="E231" s="43"/>
      <c r="F231" s="43"/>
      <c r="G231" s="43"/>
      <c r="H231" s="43"/>
      <c r="I231" s="102"/>
      <c r="J231" s="43"/>
      <c r="K231" s="43"/>
    </row>
    <row r="232" spans="2:11" ht="15.75">
      <c r="B232" s="104" t="s">
        <v>155</v>
      </c>
      <c r="C232" s="2"/>
      <c r="D232" s="2"/>
      <c r="E232" s="2"/>
      <c r="F232" s="2"/>
      <c r="G232" s="2"/>
      <c r="H232" s="2"/>
      <c r="I232" s="2"/>
      <c r="J232" s="2"/>
      <c r="K232" s="51"/>
    </row>
    <row r="233" spans="2:11" ht="6" customHeight="1">
      <c r="B233" s="105"/>
      <c r="C233" s="43"/>
      <c r="D233" s="43"/>
      <c r="E233" s="43"/>
      <c r="F233" s="43"/>
      <c r="G233" s="43"/>
      <c r="H233" s="43"/>
      <c r="I233" s="43"/>
      <c r="J233" s="43"/>
      <c r="K233" s="54"/>
    </row>
    <row r="234" spans="2:11" ht="15.75">
      <c r="B234" s="52"/>
      <c r="C234" s="43"/>
      <c r="D234" s="106">
        <f>I230</f>
        <v>0</v>
      </c>
      <c r="E234" s="107">
        <v>0.3</v>
      </c>
      <c r="F234" s="108">
        <f>D234*E234</f>
        <v>0</v>
      </c>
      <c r="G234" s="43"/>
      <c r="H234" s="91" t="s">
        <v>146</v>
      </c>
      <c r="I234" s="109">
        <f>D234-(D234*E234)</f>
        <v>0</v>
      </c>
      <c r="J234" s="43"/>
      <c r="K234" s="54"/>
    </row>
    <row r="235" spans="2:11" ht="15.75">
      <c r="B235" s="52"/>
      <c r="C235" s="102"/>
      <c r="D235" s="91"/>
      <c r="E235" s="107"/>
      <c r="F235" s="108"/>
      <c r="G235" s="43"/>
      <c r="H235" s="91"/>
      <c r="I235" s="110"/>
      <c r="J235" s="43"/>
      <c r="K235" s="54"/>
    </row>
    <row r="236" spans="2:11" ht="9.75" customHeight="1" thickBot="1">
      <c r="B236" s="111"/>
      <c r="C236" s="43"/>
      <c r="D236" s="91"/>
      <c r="E236" s="107"/>
      <c r="F236" s="108"/>
      <c r="G236" s="43"/>
      <c r="H236" s="91"/>
      <c r="I236" s="110"/>
      <c r="J236" s="43"/>
      <c r="K236" s="54"/>
    </row>
    <row r="237" spans="2:11" ht="16.5" thickBot="1">
      <c r="B237" s="113" t="s">
        <v>203</v>
      </c>
      <c r="C237" s="43"/>
      <c r="D237" s="91"/>
      <c r="E237" s="107"/>
      <c r="F237" s="108"/>
      <c r="G237" s="43"/>
      <c r="H237" s="91"/>
      <c r="I237" s="112"/>
      <c r="J237" s="43"/>
      <c r="K237" s="54"/>
    </row>
    <row r="238" spans="2:11" ht="9.75" customHeight="1" thickBot="1">
      <c r="B238" s="111"/>
      <c r="C238" s="43"/>
      <c r="D238" s="91"/>
      <c r="E238" s="107"/>
      <c r="F238" s="108"/>
      <c r="G238" s="43"/>
      <c r="H238" s="91"/>
      <c r="I238" s="110"/>
      <c r="J238" s="43"/>
      <c r="K238" s="54"/>
    </row>
    <row r="239" spans="2:11" ht="45" customHeight="1" thickBot="1">
      <c r="B239" s="124" t="s">
        <v>204</v>
      </c>
      <c r="C239" s="125"/>
      <c r="D239" s="125"/>
      <c r="E239" s="125"/>
      <c r="F239" s="126"/>
      <c r="G239" s="121"/>
      <c r="H239" s="122"/>
      <c r="I239" s="122"/>
      <c r="J239" s="123"/>
      <c r="K239" s="54"/>
    </row>
    <row r="240" spans="2:11" ht="9.75" customHeight="1">
      <c r="B240" s="111"/>
      <c r="C240" s="43"/>
      <c r="D240" s="91"/>
      <c r="E240" s="107"/>
      <c r="F240" s="108"/>
      <c r="G240" s="43"/>
      <c r="H240" s="91"/>
      <c r="I240" s="110"/>
      <c r="J240" s="43"/>
      <c r="K240" s="54"/>
    </row>
    <row r="241" spans="2:11" ht="13.5" thickBot="1">
      <c r="B241" s="58"/>
      <c r="C241" s="41"/>
      <c r="D241" s="41"/>
      <c r="E241" s="41"/>
      <c r="F241" s="41"/>
      <c r="G241" s="41"/>
      <c r="H241" s="41"/>
      <c r="I241" s="41"/>
      <c r="J241" s="41"/>
      <c r="K241" s="59"/>
    </row>
    <row r="242" spans="2:11" ht="24" customHeight="1" thickBot="1">
      <c r="B242" s="103" t="s">
        <v>201</v>
      </c>
      <c r="C242" s="119" t="s">
        <v>202</v>
      </c>
      <c r="D242" s="119"/>
      <c r="E242" s="119"/>
      <c r="F242" s="119"/>
      <c r="G242" s="119"/>
      <c r="H242" s="119"/>
      <c r="I242" s="119"/>
      <c r="J242" s="119"/>
      <c r="K242" s="120"/>
    </row>
    <row r="243" ht="12.75">
      <c r="C243" s="22"/>
    </row>
    <row r="244" ht="12.75">
      <c r="C244" s="1" t="s">
        <v>156</v>
      </c>
    </row>
    <row r="246" spans="2:11" ht="12.75">
      <c r="B246" s="43"/>
      <c r="C246" s="43"/>
      <c r="D246" s="43"/>
      <c r="E246" s="43"/>
      <c r="F246" s="43"/>
      <c r="G246" s="43"/>
      <c r="H246" s="43"/>
      <c r="I246" s="43"/>
      <c r="J246" s="43"/>
      <c r="K246" s="43"/>
    </row>
    <row r="247" spans="2:11" ht="13.5" thickBot="1">
      <c r="B247" s="41"/>
      <c r="C247" s="42" t="s">
        <v>157</v>
      </c>
      <c r="D247" s="41"/>
      <c r="E247" s="41"/>
      <c r="F247" s="41"/>
      <c r="G247" s="41"/>
      <c r="H247" s="42" t="s">
        <v>158</v>
      </c>
      <c r="I247" s="41"/>
      <c r="J247" s="41"/>
      <c r="K247" s="41"/>
    </row>
    <row r="250" ht="12.75">
      <c r="C250" s="6" t="s">
        <v>159</v>
      </c>
    </row>
  </sheetData>
  <mergeCells count="9">
    <mergeCell ref="B18:K18"/>
    <mergeCell ref="C127:H127"/>
    <mergeCell ref="B2:K2"/>
    <mergeCell ref="B3:K3"/>
    <mergeCell ref="B4:K4"/>
    <mergeCell ref="C242:K242"/>
    <mergeCell ref="G239:J239"/>
    <mergeCell ref="B239:F239"/>
    <mergeCell ref="M20:M21"/>
  </mergeCells>
  <printOptions/>
  <pageMargins left="0.31496062992125984" right="0.1968503937007874" top="0.31496062992125984"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gobbetti.gabriele</dc:creator>
  <cp:keywords/>
  <dc:description/>
  <cp:lastModifiedBy>morelli.domenica</cp:lastModifiedBy>
  <cp:lastPrinted>2017-04-19T09:34:40Z</cp:lastPrinted>
  <dcterms:created xsi:type="dcterms:W3CDTF">2014-12-24T07:27:34Z</dcterms:created>
  <dcterms:modified xsi:type="dcterms:W3CDTF">2017-04-19T09:37:08Z</dcterms:modified>
  <cp:category/>
  <cp:version/>
  <cp:contentType/>
  <cp:contentStatus/>
</cp:coreProperties>
</file>